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GoogleMainDrive\Initial_Triage_Guide\v7\"/>
    </mc:Choice>
  </mc:AlternateContent>
  <xr:revisionPtr revIDLastSave="0" documentId="13_ncr:1_{E7C672AE-D78A-466E-968C-EFA0651F4530}" xr6:coauthVersionLast="47" xr6:coauthVersionMax="47" xr10:uidLastSave="{00000000-0000-0000-0000-000000000000}"/>
  <bookViews>
    <workbookView xWindow="15" yWindow="-16320" windowWidth="29040" windowHeight="16440" xr2:uid="{00000000-000D-0000-FFFF-FFFF00000000}"/>
  </bookViews>
  <sheets>
    <sheet name="First 15 Minutes" sheetId="1" r:id="rId1"/>
    <sheet name="Evidence Log" sheetId="2" r:id="rId2"/>
    <sheet name="Team Setup" sheetId="3" r:id="rId3"/>
    <sheet name="References" sheetId="4" r:id="rId4"/>
    <sheet name="Time Utility" sheetId="5" r:id="rId5"/>
  </sheets>
  <definedNames>
    <definedName name="_xlnm.Print_Area" localSheetId="0">'First 15 Minutes'!$A$1:$E$44</definedName>
    <definedName name="_xlnm.Print_Titles" localSheetId="1">'Evidence Log'!$2:$2</definedName>
    <definedName name="_xlnm.Print_Titles" localSheetId="0">'First 15 Minutes'!$9:$9</definedName>
    <definedName name="_xlnm.Print_Titles" localSheetId="3">References!$2:$2</definedName>
    <definedName name="_xlnm.Print_Titles" localSheetId="2">'Team Setup'!$2:$2</definedName>
    <definedName name="_xlnm.Print_Titles" localSheetId="4">'Time Utility'!$13:$13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C44" i="1"/>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E12" i="5"/>
  <c r="E11" i="5"/>
  <c r="E9" i="5"/>
  <c r="E8" i="5"/>
  <c r="E6" i="5"/>
  <c r="E10" i="5" s="1"/>
  <c r="E5" i="5" s="1"/>
  <c r="H5" i="5"/>
  <c r="H4" i="5"/>
  <c r="H3" i="5"/>
  <c r="E31" i="1"/>
  <c r="E7" i="1"/>
  <c r="E4" i="1"/>
  <c r="H6" i="5" l="1"/>
  <c r="E5" i="1" s="1"/>
  <c r="E3" i="1"/>
  <c r="D34" i="5"/>
  <c r="D101" i="5"/>
  <c r="D109" i="5"/>
  <c r="D108" i="5"/>
  <c r="D107" i="5"/>
  <c r="D106" i="5"/>
  <c r="D105" i="5"/>
  <c r="D104" i="5"/>
  <c r="D103" i="5"/>
  <c r="D102"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A73" i="5" s="1"/>
  <c r="C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3" i="5"/>
  <c r="D32" i="5"/>
  <c r="D31" i="5"/>
  <c r="D30" i="5"/>
  <c r="D29" i="5"/>
  <c r="D28" i="5"/>
  <c r="D27" i="5"/>
  <c r="D26" i="5"/>
  <c r="D25" i="5"/>
  <c r="D24" i="5"/>
  <c r="D23" i="5"/>
  <c r="D22" i="5"/>
  <c r="D21" i="5"/>
  <c r="D20" i="5"/>
  <c r="D19" i="5"/>
  <c r="D18" i="5"/>
  <c r="D17" i="5"/>
  <c r="D16" i="5"/>
  <c r="D15" i="5"/>
  <c r="D14" i="5"/>
  <c r="A78" i="5" l="1"/>
  <c r="C78" i="5"/>
  <c r="A76" i="5"/>
  <c r="C76" i="5"/>
  <c r="A44" i="5"/>
  <c r="C44" i="5"/>
  <c r="A34" i="5"/>
  <c r="C34" i="5"/>
  <c r="C101" i="5"/>
  <c r="A101" i="5"/>
  <c r="A80" i="5"/>
  <c r="C80" i="5"/>
  <c r="C68" i="5"/>
  <c r="A68" i="5"/>
  <c r="C39" i="5"/>
  <c r="A39" i="5"/>
  <c r="A96" i="5"/>
  <c r="C96" i="5"/>
  <c r="A82" i="5"/>
  <c r="C82" i="5"/>
  <c r="A70" i="5"/>
  <c r="C70" i="5"/>
  <c r="A60" i="5"/>
  <c r="C60" i="5"/>
  <c r="A100" i="5"/>
  <c r="C100" i="5"/>
  <c r="A99" i="5"/>
  <c r="C99" i="5"/>
  <c r="A98" i="5"/>
  <c r="C98" i="5"/>
  <c r="A97" i="5"/>
  <c r="C97" i="5"/>
  <c r="A83" i="5"/>
  <c r="C83" i="5"/>
  <c r="A75" i="5"/>
  <c r="C75" i="5"/>
  <c r="A69" i="5"/>
  <c r="C69" i="5"/>
  <c r="A66" i="5"/>
  <c r="C66" i="5"/>
  <c r="C59" i="5"/>
  <c r="A59" i="5"/>
  <c r="A55" i="5"/>
  <c r="C55" i="5"/>
  <c r="C51" i="5"/>
  <c r="A51" i="5"/>
  <c r="A102" i="5"/>
  <c r="C102" i="5"/>
  <c r="A81" i="5"/>
  <c r="C81" i="5"/>
  <c r="A79" i="5"/>
  <c r="C79" i="5"/>
  <c r="A74" i="5"/>
  <c r="C74" i="5"/>
  <c r="A42" i="5"/>
  <c r="C42" i="5"/>
  <c r="A40" i="5"/>
  <c r="C40" i="5"/>
  <c r="C38" i="5"/>
  <c r="A38" i="5"/>
  <c r="C37" i="5"/>
  <c r="A37" i="5"/>
  <c r="A29" i="5"/>
  <c r="C29" i="5"/>
  <c r="A21" i="5"/>
  <c r="C21" i="5"/>
  <c r="A20" i="5"/>
  <c r="C20" i="5"/>
  <c r="A19" i="5"/>
  <c r="C19" i="5"/>
  <c r="A109" i="5"/>
  <c r="C109" i="5"/>
  <c r="A108" i="5"/>
  <c r="C108" i="5"/>
  <c r="A107" i="5"/>
  <c r="C107" i="5"/>
  <c r="A106" i="5"/>
  <c r="C106" i="5"/>
  <c r="C105" i="5"/>
  <c r="A105" i="5"/>
  <c r="A104" i="5"/>
  <c r="C104" i="5"/>
  <c r="A103" i="5"/>
  <c r="C103" i="5"/>
  <c r="A95" i="5"/>
  <c r="C95" i="5"/>
  <c r="A94" i="5"/>
  <c r="C94" i="5"/>
  <c r="A93" i="5"/>
  <c r="C93" i="5"/>
  <c r="A92" i="5"/>
  <c r="C92" i="5"/>
  <c r="A91" i="5"/>
  <c r="C91" i="5"/>
  <c r="A90" i="5"/>
  <c r="C90" i="5"/>
  <c r="A89" i="5"/>
  <c r="C89" i="5"/>
  <c r="A88" i="5"/>
  <c r="C88" i="5"/>
  <c r="A87" i="5"/>
  <c r="C87" i="5"/>
  <c r="A86" i="5"/>
  <c r="C86" i="5"/>
  <c r="A85" i="5"/>
  <c r="C85" i="5"/>
  <c r="A84" i="5"/>
  <c r="C84" i="5"/>
  <c r="A77" i="5"/>
  <c r="C77" i="5"/>
  <c r="A72" i="5"/>
  <c r="C72" i="5"/>
  <c r="A71" i="5"/>
  <c r="C71" i="5"/>
  <c r="A67" i="5"/>
  <c r="C67" i="5"/>
  <c r="A65" i="5"/>
  <c r="C65" i="5"/>
  <c r="A64" i="5"/>
  <c r="C64" i="5"/>
  <c r="A63" i="5"/>
  <c r="C63" i="5"/>
  <c r="A62" i="5"/>
  <c r="C62" i="5"/>
  <c r="A61" i="5"/>
  <c r="C61" i="5"/>
  <c r="A58" i="5"/>
  <c r="C58" i="5"/>
  <c r="A57" i="5"/>
  <c r="C57" i="5"/>
  <c r="A56" i="5"/>
  <c r="C56" i="5"/>
  <c r="A54" i="5"/>
  <c r="C54" i="5"/>
  <c r="A53" i="5"/>
  <c r="C53" i="5"/>
  <c r="A52" i="5"/>
  <c r="C52" i="5"/>
  <c r="A50" i="5"/>
  <c r="C50" i="5"/>
  <c r="A49" i="5"/>
  <c r="C49" i="5"/>
  <c r="C48" i="5"/>
  <c r="A48" i="5"/>
  <c r="A47" i="5"/>
  <c r="C47" i="5"/>
  <c r="A46" i="5"/>
  <c r="C46" i="5"/>
  <c r="C45" i="5"/>
  <c r="A45" i="5"/>
  <c r="A43" i="5"/>
  <c r="C43" i="5"/>
  <c r="A41" i="5"/>
  <c r="C41" i="5"/>
  <c r="A36" i="5"/>
  <c r="C36" i="5"/>
  <c r="A35" i="5"/>
  <c r="C35" i="5"/>
  <c r="A33" i="5"/>
  <c r="C33" i="5"/>
  <c r="A32" i="5"/>
  <c r="C32" i="5"/>
  <c r="A31" i="5"/>
  <c r="C31" i="5"/>
  <c r="A30" i="5"/>
  <c r="C30" i="5"/>
  <c r="A28" i="5"/>
  <c r="C28" i="5"/>
  <c r="A27" i="5"/>
  <c r="C27" i="5"/>
  <c r="A26" i="5"/>
  <c r="C26" i="5"/>
  <c r="A25" i="5"/>
  <c r="C25" i="5"/>
  <c r="A24" i="5"/>
  <c r="C24" i="5"/>
  <c r="A23" i="5"/>
  <c r="C23" i="5"/>
  <c r="A22" i="5"/>
  <c r="C22" i="5"/>
  <c r="A18" i="5"/>
  <c r="C18" i="5"/>
  <c r="A17" i="5"/>
  <c r="C17" i="5"/>
  <c r="A16" i="5"/>
  <c r="C16" i="5"/>
  <c r="A15" i="5"/>
  <c r="C15" i="5"/>
  <c r="A14" i="5"/>
  <c r="C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Jim Furstenberg</author>
  </authors>
  <commentList>
    <comment ref="B11" authorId="0" shapeId="0" xr:uid="{BED1ECC9-1DC5-4529-BA14-17C924065684}">
      <text>
        <r>
          <rPr>
            <b/>
            <sz val="9"/>
            <color indexed="81"/>
            <rFont val="Tahoma"/>
            <family val="2"/>
          </rPr>
          <t>Record analyst, start time, ticket, alert source / rule and event time.
[NIST SP 800-53 Rev. 5: AU-3 / AU-8 / IR-5]</t>
        </r>
      </text>
    </comment>
    <comment ref="B14" authorId="0" shapeId="0" xr:uid="{11060E7C-DACE-4924-9EC9-2F8BDA36C9FD}">
      <text>
        <r>
          <rPr>
            <b/>
            <sz val="9"/>
            <color indexed="81"/>
            <rFont val="Tahoma"/>
            <family val="2"/>
          </rPr>
          <t>Read the matched event and event chain. Check expected activity / approved changes; corroborate the alert or explain a false positive.
[NIST SP 800-53 Rev. 5: AU-6 / SI-4]</t>
        </r>
      </text>
    </comment>
    <comment ref="B17" authorId="0" shapeId="0" xr:uid="{A6022008-7223-4425-B64E-7EFE4EC7B0D1}">
      <text>
        <r>
          <rPr>
            <b/>
            <sz val="9"/>
            <color indexed="81"/>
            <rFont val="Tahoma"/>
            <family val="2"/>
          </rPr>
          <t>Identify host, user, IP, app and owner. Check similar hosts/users and events BEFORE and AFTER the trigger (through now). Record window, peer group, match count and gaps.
[NIST SP 800-53 Rev. 5: IR-4 / AU-6 / SI-4]</t>
        </r>
      </text>
    </comment>
    <comment ref="B20" authorId="0" shapeId="0" xr:uid="{61F74682-3350-4A0C-A657-B40CEC5F16F6}">
      <text>
        <r>
          <rPr>
            <b/>
            <sz val="9"/>
            <color indexed="81"/>
            <rFont val="Tahoma"/>
            <family val="2"/>
          </rPr>
          <t>Trace process tree, parent process, activity timeline, file creation events and network activity. For identity or cloud alerts, follow the equivalent event chain. Corroborate the trigger with relevant telemetry; record missing visibility.</t>
        </r>
      </text>
    </comment>
    <comment ref="B23" authorId="0" shapeId="0" xr:uid="{7E8FD76E-6707-43B2-85F7-9693CB4A39DE}">
      <text>
        <r>
          <rPr>
            <b/>
            <sz val="9"/>
            <color indexed="81"/>
            <rFont val="Tahoma"/>
            <family val="2"/>
          </rPr>
          <t>Record observed scope (one-off / recurring), business impact, severity and uncertainty. Apply local incident criteria; record declaration status below.
[NIST SP 800-53 Rev. 5: IR-4]
Save relevant logs / volatile evidence via approved procedures. Record source, collector, UTC, storage and integrity details in Evidence Log. Log every action.
[NIST SP 800-53 Rev. 5: AU-9 / IR-4]
Notify the designated lead. Recommend containment; act within authority. Record recipient, UTC, approval and result below.
[NIST SP 800-53 Rev. 5: IR-4 / IR-6]</t>
        </r>
      </text>
    </comment>
    <comment ref="B26" authorId="0" shapeId="0" xr:uid="{67FDDB23-417C-4DB2-BA74-6928FB7F7EA5}">
      <text>
        <r>
          <rPr>
            <b/>
            <sz val="9"/>
            <color indexed="81"/>
            <rFont val="Tahoma"/>
            <family val="2"/>
          </rPr>
          <t>Record disposition, next action, owner, due / handoff UTC and acknowledgment. Carry forward gaps and any recovery referral.
[NIST SP 800-53 Rev. 5: IR-5 / IR-8]</t>
        </r>
      </text>
    </comment>
  </commentList>
</comments>
</file>

<file path=xl/sharedStrings.xml><?xml version="1.0" encoding="utf-8"?>
<sst xmlns="http://schemas.openxmlformats.org/spreadsheetml/2006/main" count="388" uniqueCount="366">
  <si>
    <t>CASE</t>
  </si>
  <si>
    <t>Case / alert ID</t>
  </si>
  <si>
    <t>Local priority</t>
  </si>
  <si>
    <t>Analyst name</t>
  </si>
  <si>
    <t>Eastern zone</t>
  </si>
  <si>
    <t>Alert generated UTC</t>
  </si>
  <si>
    <t>Queue age (min)</t>
  </si>
  <si>
    <t>START</t>
  </si>
  <si>
    <t>START HERE
Eastern date &amp; time</t>
  </si>
  <si>
    <t>Start time UTC</t>
  </si>
  <si>
    <t>Decision recorded UTC</t>
  </si>
  <si>
    <t>Target (min)</t>
  </si>
  <si>
    <t>Primary host / account / tenant</t>
  </si>
  <si>
    <t>Triage time (min)</t>
  </si>
  <si>
    <t>Original alert severity</t>
  </si>
  <si>
    <t>Repeated hour</t>
  </si>
  <si>
    <t>Minutes</t>
  </si>
  <si>
    <t>Analyst action</t>
  </si>
  <si>
    <t>Findings / decision / gaps</t>
  </si>
  <si>
    <t>Step status</t>
  </si>
  <si>
    <t>Not started</t>
  </si>
  <si>
    <t>Finding recorded UTC</t>
  </si>
  <si>
    <t>N/A needs a reason. No matches applies only to checked coverage. Detect = orange; Respond = red. Detailed mappings: References.</t>
  </si>
  <si>
    <t>ASSESS</t>
  </si>
  <si>
    <t>Immediate harm / spread indicators?</t>
  </si>
  <si>
    <t>Assessed severity</t>
  </si>
  <si>
    <t>Preliminary assessment</t>
  </si>
  <si>
    <t>Assessment uncertainty</t>
  </si>
  <si>
    <t>Decision</t>
  </si>
  <si>
    <t>Decision guidance</t>
  </si>
  <si>
    <t>Rationale, evidence, gaps and alternative</t>
  </si>
  <si>
    <t>Incident declaration</t>
  </si>
  <si>
    <t>ACTION</t>
  </si>
  <si>
    <t>Action taken and result</t>
  </si>
  <si>
    <t>Declared by</t>
  </si>
  <si>
    <t>Action UTC</t>
  </si>
  <si>
    <t>Declared UTC</t>
  </si>
  <si>
    <t>Runbook / authority / approver</t>
  </si>
  <si>
    <t>Authority unclear?</t>
  </si>
  <si>
    <t>Escalate to the lead. Record request and approval status.</t>
  </si>
  <si>
    <t>HANDOFF</t>
  </si>
  <si>
    <t>Handoff owner and channel</t>
  </si>
  <si>
    <t>Business impact</t>
  </si>
  <si>
    <t>Handoff sent UTC</t>
  </si>
  <si>
    <t>Next action and owner</t>
  </si>
  <si>
    <t>Observed scope</t>
  </si>
  <si>
    <t>Next action due UTC</t>
  </si>
  <si>
    <t>Open gaps</t>
  </si>
  <si>
    <t>Recovery referral</t>
  </si>
  <si>
    <t>Next update UTC</t>
  </si>
  <si>
    <t>Ticket notes and evidence saved?</t>
  </si>
  <si>
    <t>Recipient acknowledged?</t>
  </si>
  <si>
    <t>Handoff review</t>
  </si>
  <si>
    <t>UTC cells: yyyy-mm-dd hh:mm:ss. Action / next update may be N/A with a reason in the detail field. Other dates remain required.</t>
  </si>
  <si>
    <r>
      <t>Evidence and search log</t>
    </r>
    <r>
      <rPr>
        <sz val="10"/>
        <color rgb="FF22354D"/>
        <rFont val="Arial"/>
        <family val="2"/>
      </rPr>
      <t xml:space="preserve">
Record decisive checks, including no results and unavailable telemetry. Link raw records in the approved case repository.
Use E01, E02, etc. in the triage sheet. Preserve raw timestamps and time zone in the record. This log is not a chain-of-custody form.
Comparison check: record peer hosts / users, before-and-after window, similar-event count, and whether missing telemetry limits the conclusion.</t>
    </r>
  </si>
  <si>
    <t>Evidence ID</t>
  </si>
  <si>
    <t>Event / window UTC</t>
  </si>
  <si>
    <t>Source / record ID</t>
  </si>
  <si>
    <t>Entity / indicator</t>
  </si>
  <si>
    <t>Query / check / coverage</t>
  </si>
  <si>
    <t>Observation / result</t>
  </si>
  <si>
    <t>Artifact link / storage reference</t>
  </si>
  <si>
    <t>Collected by / UTC</t>
  </si>
  <si>
    <t>Preserved exports: record hash / integrity method, repository and access or retention gaps. Use the approved custody form when required.</t>
  </si>
  <si>
    <r>
      <t>References and workbook alignment</t>
    </r>
    <r>
      <rPr>
        <sz val="10"/>
        <color rgb="FF22354D"/>
        <rFont val="Arial"/>
        <family val="2"/>
      </rPr>
      <t xml:space="preserve">
Aligned with NIST guidance. These are workbook mappings, not a compliance assessment or NIST-prescribed 15-minute procedure.</t>
    </r>
  </si>
  <si>
    <t>Source / role</t>
  </si>
  <si>
    <t>Publication / status</t>
  </si>
  <si>
    <t>Relevant section or locator</t>
  </si>
  <si>
    <t>Workbook use / local PDF</t>
  </si>
  <si>
    <t>APA 7 reference</t>
  </si>
  <si>
    <t>N1 - primary framework</t>
  </si>
  <si>
    <t>NIST SP 800-61 Rev. 3 (April 2025). Incident Response Recommendations and Considerations for Cybersecurity Risk Management: A CSF 2.0 Community Profile. Supersedes Rev. 2.</t>
  </si>
  <si>
    <t>Section 3.2, Table 3: DE.AE; RS.MA; RS.AN; RS.CO; RS.MI; RC.RP. Printed pp. 25-34.</t>
  </si>
  <si>
    <t>Validation, declaration, scope/impact, priority, escalation, containment, documentation and handoff. Resources/NIST.SP.800-61r3.pdf</t>
  </si>
  <si>
    <r>
      <t xml:space="preserve">Nelson, A., Rekhi, S., Souppaya, M., &amp; Scarfone, K. (2025). </t>
    </r>
    <r>
      <rPr>
        <i/>
        <sz val="11"/>
        <color rgb="FF243449"/>
        <rFont val="Arial"/>
        <family val="2"/>
      </rPr>
      <t>Incident response recommendations and considerations for cybersecurity risk management: A CSF 2.0 community profile</t>
    </r>
    <r>
      <rPr>
        <sz val="11"/>
        <color rgb="FF243449"/>
        <rFont val="Arial"/>
        <family val="2"/>
      </rPr>
      <t xml:space="preserve"> (NIST SP 800-61r3). National Institute of Standards and Technology. https://doi.org/10.6028/NIST.SP.800-61r3</t>
    </r>
  </si>
  <si>
    <t>N2 - outcome structure</t>
  </si>
  <si>
    <t>The NIST Cybersecurity Framework (CSF) 2.0. NIST CSWP 29, February 2024.</t>
  </si>
  <si>
    <t>Appendix A: Detect, Respond, Recover outcomes.</t>
  </si>
  <si>
    <t>Focus on Detect / Respond and recovery transition. CSF also includes Govern, Identify and Protect. Resources/NIST.CSWP.29.pdf</t>
  </si>
  <si>
    <r>
      <t xml:space="preserve">National Institute of Standards and Technology. (2024). </t>
    </r>
    <r>
      <rPr>
        <i/>
        <sz val="11"/>
        <color rgb="FF243449"/>
        <rFont val="Arial"/>
        <family val="2"/>
      </rPr>
      <t>The NIST Cybersecurity Framework (CSF) 2.0</t>
    </r>
    <r>
      <rPr>
        <sz val="11"/>
        <color rgb="FF243449"/>
        <rFont val="Arial"/>
        <family val="2"/>
      </rPr>
      <t xml:space="preserve"> (NIST CSWP 29). https://doi.org/10.6028/NIST.CSWP.29</t>
    </r>
  </si>
  <si>
    <t>N3 - control alignment</t>
  </si>
  <si>
    <t>NIST SP 800-53 Rev. 5, September 2020, updates December 10, 2020. Security and Privacy Controls for Information Systems and Organizations.</t>
  </si>
  <si>
    <t>Chapter 3: AU, IR and SI control families; IDs listed below.</t>
  </si>
  <si>
    <t>Control relationships support the workflow; filling cells does not implement or assess entire controls. Resources/NIST.SP.800-53r5.pdf</t>
  </si>
  <si>
    <r>
      <t xml:space="preserve">Joint Task Force. (2020). </t>
    </r>
    <r>
      <rPr>
        <i/>
        <sz val="11"/>
        <color rgb="FF243449"/>
        <rFont val="Arial"/>
        <family val="2"/>
      </rPr>
      <t>Security and privacy controls for information systems and organizations</t>
    </r>
    <r>
      <rPr>
        <sz val="11"/>
        <color rgb="FF243449"/>
        <rFont val="Arial"/>
        <family val="2"/>
      </rPr>
      <t xml:space="preserve"> (NIST SP 800-53, Rev. 5). National Institute of Standards and Technology. https://doi.org/10.6028/NIST.SP.800-53r5</t>
    </r>
  </si>
  <si>
    <t>N3a - currency note</t>
  </si>
  <si>
    <t>SP 800-53 Release 5.2.0 change summary, August 27, 2025.</t>
  </si>
  <si>
    <t>Table 1, pp. 1-2. Updates related-control links for AU-2, AU-3, IR-4, IR-6, IR-8; does not replace their core requirements.</t>
  </si>
  <si>
    <t>Read alongside the requested Rev. 5 PDF; not a full updated catalog. Resources/NIST.SP.800-53.Release-5.2.0-Summary.pdf</t>
  </si>
  <si>
    <r>
      <t xml:space="preserve">National Institute of Standards and Technology. (2025, August 27). </t>
    </r>
    <r>
      <rPr>
        <i/>
        <sz val="11"/>
        <color rgb="FF243449"/>
        <rFont val="Arial"/>
        <family val="2"/>
      </rPr>
      <t>Summary of changes: NIST SP 800-53 release 5.2.0</t>
    </r>
    <r>
      <rPr>
        <sz val="11"/>
        <color rgb="FF243449"/>
        <rFont val="Arial"/>
        <family val="2"/>
      </rPr>
      <t>. https://csrc.nist.gov/files/projects/Risk-Management/800-53%20Comment%20Site/SP800-53-r5.2.0-changes.pdf</t>
    </r>
  </si>
  <si>
    <t>N4 - evidence</t>
  </si>
  <si>
    <t>NIST SP 800-86 (August 2006). Guide to Integrating Forensic Techniques into Incident Response.</t>
  </si>
  <si>
    <t>Sections 3.1, 3.4, 4.2.2, 5.2.1 and 8.</t>
  </si>
  <si>
    <t>Collection, reporting, integrity, volatile evidence and multiple sources. Durable principles; follow current approved tools. Resources/NIST.SP.800-86.pdf</t>
  </si>
  <si>
    <r>
      <t xml:space="preserve">Kent, K., Chevalier, S., Grance, T., &amp; Dang, H. (2006). </t>
    </r>
    <r>
      <rPr>
        <i/>
        <sz val="11"/>
        <color rgb="FF243449"/>
        <rFont val="Arial"/>
        <family val="2"/>
      </rPr>
      <t>Guide to integrating forensic techniques into incident response</t>
    </r>
    <r>
      <rPr>
        <sz val="11"/>
        <color rgb="FF243449"/>
        <rFont val="Arial"/>
        <family val="2"/>
      </rPr>
      <t xml:space="preserve"> (NIST SP 800-86). National Institute of Standards and Technology. https://doi.org/10.6028/NIST.SP.800-86</t>
    </r>
  </si>
  <si>
    <t>N5 - logs</t>
  </si>
  <si>
    <t>NIST SP 800-92 (September 2006). Guide to Computer Security Log Management.</t>
  </si>
  <si>
    <t>Sections 3 and 5: infrastructure and operational log-management processes.</t>
  </si>
  <si>
    <t>Collection, timestamps, correlation, preservation and coverage gaps. Resources/NIST.SP.800-92.pdf</t>
  </si>
  <si>
    <r>
      <t xml:space="preserve">Kent, K., &amp; Souppaya, M. (2006). </t>
    </r>
    <r>
      <rPr>
        <i/>
        <sz val="11"/>
        <color rgb="FF243449"/>
        <rFont val="Arial"/>
        <family val="2"/>
      </rPr>
      <t>Guide to computer security log management</t>
    </r>
    <r>
      <rPr>
        <sz val="11"/>
        <color rgb="FF243449"/>
        <rFont val="Arial"/>
        <family val="2"/>
      </rPr>
      <t xml:space="preserve"> (NIST SP 800-92). National Institute of Standards and Technology. https://doi.org/10.6028/NIST.SP.800-92</t>
    </r>
  </si>
  <si>
    <t>N6 - alert analysis</t>
  </si>
  <si>
    <t>NIST SP 800-94 (February 2007). Guide to Intrusion Detection and Prevention Systems (IDPS).</t>
  </si>
  <si>
    <t>Sections 2.1-2.3; 3.2-3.3; 7 and 8.</t>
  </si>
  <si>
    <t>Alert accuracy, detection methods, host monitoring and complementary sources. Technology examples are dated; 2012 Rev. 1 draft was retired. Resources/NIST.SP.800-94.pdf</t>
  </si>
  <si>
    <r>
      <t xml:space="preserve">Scarfone, K., &amp; Mell, P. (2007). </t>
    </r>
    <r>
      <rPr>
        <i/>
        <sz val="11"/>
        <color rgb="FF243449"/>
        <rFont val="Arial"/>
        <family val="2"/>
      </rPr>
      <t>Guide to intrusion detection and prevention systems (IDPS)</t>
    </r>
    <r>
      <rPr>
        <sz val="11"/>
        <color rgb="FF243449"/>
        <rFont val="Arial"/>
        <family val="2"/>
      </rPr>
      <t xml:space="preserve"> (NIST SP 800-94). National Institute of Standards and Technology. https://doi.org/10.6028/NIST.SP.800-94</t>
    </r>
  </si>
  <si>
    <t>N7 - monitoring</t>
  </si>
  <si>
    <t>NIST SP 800-137 (September 2011). Information Security Continuous Monitoring (ISCM) for Federal Information Systems and Organizations.</t>
  </si>
  <si>
    <t>Section 3: ISCM process, especially analyzing data and responding to findings.</t>
  </si>
  <si>
    <t>Supports monitoring context and interpreting findings. Peer/time comparison is this workbook's practical implementation. Resources/NIST.SP.800-137.pdf</t>
  </si>
  <si>
    <r>
      <t xml:space="preserve">Dempsey, K., Chawla, N. S., Johnson, A., Johnston, R., Jones, A. C., Orebaugh, A., Scholl, M., &amp; Stine, K. (2011). </t>
    </r>
    <r>
      <rPr>
        <i/>
        <sz val="11"/>
        <color rgb="FF243449"/>
        <rFont val="Arial"/>
        <family val="2"/>
      </rPr>
      <t>Information security continuous monitoring (ISCM) for federal information systems and organizations</t>
    </r>
    <r>
      <rPr>
        <sz val="11"/>
        <color rgb="FF243449"/>
        <rFont val="Arial"/>
        <family val="2"/>
      </rPr>
      <t xml:space="preserve"> (NIST SP 800-137). National Institute of Standards and Technology. https://doi.org/10.6028/NIST.SP.800-137</t>
    </r>
  </si>
  <si>
    <t>N8 - recovery handoff</t>
  </si>
  <si>
    <t>NIST SP 800-184 (December 2016). Guide for Cybersecurity Event Recovery.</t>
  </si>
  <si>
    <t>Sections 2-3: recovery planning and improvement.</t>
  </si>
  <si>
    <t>Supporting recovery referral and ownership; restoration is outside this initial triage template. Resources/NIST.SP.800-184.pdf</t>
  </si>
  <si>
    <r>
      <t xml:space="preserve">Bartock, M., Cichonski, J., Souppaya, M., Smith, M., Witte, G., &amp; Scarfone, K. (2016). </t>
    </r>
    <r>
      <rPr>
        <i/>
        <sz val="11"/>
        <color rgb="FF243449"/>
        <rFont val="Arial"/>
        <family val="2"/>
      </rPr>
      <t>Guide for cybersecurity event recovery</t>
    </r>
    <r>
      <rPr>
        <sz val="11"/>
        <color rgb="FF243449"/>
        <rFont val="Arial"/>
        <family val="2"/>
      </rPr>
      <t xml:space="preserve"> (NIST SP 800-184). National Institute of Standards and Technology. https://doi.org/10.6028/NIST.SP.800-184</t>
    </r>
  </si>
  <si>
    <t>Main-sheet action</t>
  </si>
  <si>
    <t>SP 800-61r3 / CSF outcome</t>
  </si>
  <si>
    <t>SP 800-53 Rev. 5 alignment</t>
  </si>
  <si>
    <t>Interpretation / supporting source</t>
  </si>
  <si>
    <t>Context / supporting source</t>
  </si>
  <si>
    <t>Title and edition</t>
  </si>
  <si>
    <t>Relevant location</t>
  </si>
  <si>
    <t>Role in v3</t>
  </si>
  <si>
    <t>C0 - workflow context</t>
  </si>
  <si>
    <t>Manubhav Sharma. What SOC Analysts Actually Do in the First 15 Minutes of an Incident. Medium, Sep 5, 2026.</t>
  </si>
  <si>
    <t>Supplied PDF pages 1-3.</t>
  </si>
  <si>
    <t>Original practical context: baseline, event-chain and peer/time comparison, early decisions and clear handoff. V3 uses the agreed seven bands; N1 is the primary framework.</t>
  </si>
  <si>
    <t>S1 - technical reference</t>
  </si>
  <si>
    <t>Mostafa Yahia. Effective Threat Investigation for SOC Analysts. Packt, 2023.</t>
  </si>
  <si>
    <t>Ch. 5, pp. 96-98 (PDF 117-119). Ch. 13, pp. 225-227 (PDF 246-248).</t>
  </si>
  <si>
    <t>Parent-child process relationships, command line, file / network follow-on and EDR investigation.</t>
  </si>
  <si>
    <t>S2 - analyst method</t>
  </si>
  <si>
    <t>Tyler Wall and Jarrett Rodrick. Jump-start Your SOC Analyst Career, 2nd ed. Apress, 2024.</t>
  </si>
  <si>
    <t>Ch. 9, pp. 185-194 (PDF 205-214).</t>
  </si>
  <si>
    <t>Alert reason, supporting evidence, identity / asset context, analysis, conclusion and next steps.</t>
  </si>
  <si>
    <t>S3 - analysis and records</t>
  </si>
  <si>
    <t>Scott J. Roberts and Rebekah Brown. Intelligence-Driven Incident Response. O'Reilly, 2017.</t>
  </si>
  <si>
    <t>Ch. 6, p. 116 (PDF 138). Ch. 8, pp. 146-147 (PDF 168-169).</t>
  </si>
  <si>
    <t>Separate hypotheses and assumptions from evidence. Track actions, affected hosts and follow-up leads.</t>
  </si>
  <si>
    <t>S4 - monitoring practice</t>
  </si>
  <si>
    <t>Richard Bejtlich. The Practice of Network Security Monitoring. No Starch Press, 2013.</t>
  </si>
  <si>
    <t>Ch. 9, pp. 193-199 (PDF 227-233).</t>
  </si>
  <si>
    <t>Classification, notification, ownership, response timing and scope. Used for durable process concepts.</t>
  </si>
  <si>
    <t>S5 - evidence practice</t>
  </si>
  <si>
    <t>Gerard Johansen. Digital Forensics and Incident Response. Packt, 2017.</t>
  </si>
  <si>
    <t>Ch. 2, pp. 34-39 (PDF 48-53).</t>
  </si>
  <si>
    <t>Evidence preservation, collection context and action documentation. Use formal custody procedures when required.</t>
  </si>
  <si>
    <t>S6 - institutional reference</t>
  </si>
  <si>
    <t>Carson Zimmerman. Ten Strategies of a World-Class Cybersecurity Operations Center. MITRE, 2014.</t>
  </si>
  <si>
    <t>Sec. 2.3.3, p. 17 (PDF 28). Table 1, p. 19 (PDF 30).</t>
  </si>
  <si>
    <t>SOC authority boundaries and the relationship between initial triage and response escalation.</t>
  </si>
  <si>
    <t>Source library</t>
  </si>
  <si>
    <t>Supporting PDFs are in the project Resources folder. Source IDs match the copy manifest in v1. Page citations distinguish printed and PDF viewer pages.</t>
  </si>
  <si>
    <t>Review scope</t>
  </si>
  <si>
    <t>2,543 PDF paths were screened by filename and folder. Selected sources received contents and relevant-section review. This was not a cover-to-cover review of every PDF.</t>
  </si>
  <si>
    <t>Technical currency</t>
  </si>
  <si>
    <t>Older books support investigation principles. Product commands, event availability and response procedures must follow current local documentation.</t>
  </si>
  <si>
    <t>T1 - time conversion</t>
  </si>
  <si>
    <t>NIST. Daylight Saving Time Rules. Current U.S. transition rules, effective since 2007.</t>
  </si>
  <si>
    <t>https://www.nist.gov/pml/time-and-frequency-division/popular-links/daylight-saving-time-dst</t>
  </si>
  <si>
    <t>Eastern standard / daylight offsets, skipped spring hour and repeated fall hour. Verified September 13, 2026.</t>
  </si>
  <si>
    <t>NIST ID</t>
  </si>
  <si>
    <t>Official PDF download</t>
  </si>
  <si>
    <t>Local resource filename</t>
  </si>
  <si>
    <t>Verification</t>
  </si>
  <si>
    <t>N1</t>
  </si>
  <si>
    <t>https://nvlpubs.nist.gov/nistpubs/SpecialPublications/NIST.SP.800-61r3.pdf</t>
  </si>
  <si>
    <t>NIST.SP.800-61r3.pdf</t>
  </si>
  <si>
    <t>Downloaded 2026-09-13; 48 PDF pages. Title/openability verified. SHA-256 recorded in v3/NIST_Download_Manifest.json.</t>
  </si>
  <si>
    <t>N2</t>
  </si>
  <si>
    <t>https://nvlpubs.nist.gov/nistpubs/CSWP/NIST.CSWP.29.pdf</t>
  </si>
  <si>
    <t>NIST.CSWP.29.pdf</t>
  </si>
  <si>
    <t>Downloaded 2026-09-13; 32 PDF pages. Title/openability verified. SHA-256 recorded in v3/NIST_Download_Manifest.json.</t>
  </si>
  <si>
    <t>N3</t>
  </si>
  <si>
    <t>https://nvlpubs.nist.gov/nistpubs/SpecialPublications/NIST.SP.800-53r5.pdf</t>
  </si>
  <si>
    <t>NIST.SP.800-53r5.pdf</t>
  </si>
  <si>
    <t>Downloaded 2026-09-13; 492 PDF pages. Title/openability verified. SHA-256 recorded in v3/NIST_Download_Manifest.json.</t>
  </si>
  <si>
    <t>N4</t>
  </si>
  <si>
    <t>https://nvlpubs.nist.gov/nistpubs/Legacy/SP/nistspecialpublication800-86.pdf</t>
  </si>
  <si>
    <t>NIST.SP.800-86.pdf</t>
  </si>
  <si>
    <t>Downloaded 2026-09-13; 121 PDF pages. Title/openability verified. SHA-256 recorded in v3/NIST_Download_Manifest.json.</t>
  </si>
  <si>
    <t>N5</t>
  </si>
  <si>
    <t>https://nvlpubs.nist.gov/nistpubs/Legacy/SP/nistspecialpublication800-92.pdf</t>
  </si>
  <si>
    <t>NIST.SP.800-92.pdf</t>
  </si>
  <si>
    <t>Downloaded 2026-09-13; 72 PDF pages. Title/openability verified. SHA-256 recorded in v3/NIST_Download_Manifest.json.</t>
  </si>
  <si>
    <t>N6</t>
  </si>
  <si>
    <t>https://nvlpubs.nist.gov/nistpubs/Legacy/SP/nistspecialpublication800-94.pdf</t>
  </si>
  <si>
    <t>NIST.SP.800-94.pdf</t>
  </si>
  <si>
    <t>Downloaded 2026-09-13; 127 PDF pages. Title/openability verified. SHA-256 recorded in v3/NIST_Download_Manifest.json.</t>
  </si>
  <si>
    <t>N7</t>
  </si>
  <si>
    <t>https://nvlpubs.nist.gov/nistpubs/Legacy/SP/nistspecialpublication800-137.pdf</t>
  </si>
  <si>
    <t>NIST.SP.800-137.pdf</t>
  </si>
  <si>
    <t>Downloaded 2026-09-13; 80 PDF pages. Title/openability verified. SHA-256 recorded in v3/NIST_Download_Manifest.json.</t>
  </si>
  <si>
    <t>N8</t>
  </si>
  <si>
    <t>https://nvlpubs.nist.gov/nistpubs/SpecialPublications/NIST.SP.800-184.pdf</t>
  </si>
  <si>
    <t>NIST.SP.800-184.pdf</t>
  </si>
  <si>
    <t>Downloaded 2026-09-13; 53 PDF pages. Title/openability verified. SHA-256 recorded in v3/NIST_Download_Manifest.json.</t>
  </si>
  <si>
    <t>N3a</t>
  </si>
  <si>
    <t>https://csrc.nist.gov/files/projects/Risk-Management/800-53%20Comment%20Site/SP800-53-r5.2.0-changes.pdf</t>
  </si>
  <si>
    <t>NIST.SP.800-53.Release-5.2.0-Summary.pdf</t>
  </si>
  <si>
    <t>Downloaded 2026-09-13; 2 PDF pages. Title/openability verified. SHA-256 recorded in v3/NIST_Download_Manifest.json.</t>
  </si>
  <si>
    <t>CSF colors / priority</t>
  </si>
  <si>
    <t>CSF 2.0 function graphic (N2, Fig. 2): Detect orange, Respond red, Recover green. Workbook uses accessible shades and pale tints.</t>
  </si>
  <si>
    <t>N1 RS.MA-03: scope, likely impact, time criticality and resources inform priority.</t>
  </si>
  <si>
    <t>Stage colors show the predominant function; actions can span functions. P1-P4 and decision labels are proposed local vocabulary, not NIST-issued categories.</t>
  </si>
  <si>
    <r>
      <t>Eastern Time and UTC utility</t>
    </r>
    <r>
      <rPr>
        <sz val="10"/>
        <color rgb="FF243449"/>
        <rFont val="Arial"/>
        <family val="2"/>
      </rPr>
      <t xml:space="preserve">
Use U.S. Eastern Time: EST in winter and EDT in summer. Enter dates with times. UTC is a 24-hour clock.</t>
    </r>
  </si>
  <si>
    <t>MAIN SHEET TIME RULES</t>
  </si>
  <si>
    <t>UTC date for table</t>
  </si>
  <si>
    <t>Spring clock-change boundary</t>
  </si>
  <si>
    <t>Fall repeated-hour boundary</t>
  </si>
  <si>
    <t>Eastern date / time input</t>
  </si>
  <si>
    <t>UTC result</t>
  </si>
  <si>
    <t>Main start: EST / EDT or issue</t>
  </si>
  <si>
    <t>Repeated fall hour</t>
  </si>
  <si>
    <t>Conversion status</t>
  </si>
  <si>
    <t>Offset used for main UTC result</t>
  </si>
  <si>
    <t>AUTOMATIC HELPERS — NO INPUT NEEDED
These cells read the main sheet start time and determine EST/EDT so UTC is correct. Blank until a start is entered; they flag skipped or repeated clock-change hours.
TABLE: 96 quarter-hours for the UTC date selected in B3. Eastern is first and may be on the previous date. Rule source: References, T1.</t>
  </si>
  <si>
    <t>Current U.S. rules (2007 onward).</t>
  </si>
  <si>
    <t>Spring skipped hour begins</t>
  </si>
  <si>
    <t>Gold = input. Blue-gray = calculated.</t>
  </si>
  <si>
    <t>Fall repeated hour begins</t>
  </si>
  <si>
    <t>Fall overlap: choose first / second hour.</t>
  </si>
  <si>
    <t>UTC offset (hours)</t>
  </si>
  <si>
    <t>Table DST start UTC</t>
  </si>
  <si>
    <t>Table DST end UTC</t>
  </si>
  <si>
    <t>Eastern date / time (EST / EDT)</t>
  </si>
  <si>
    <t>UTC date / time</t>
  </si>
  <si>
    <t>Zone</t>
  </si>
  <si>
    <t>0-1
DETECT</t>
  </si>
  <si>
    <t>READ THE ALERT</t>
  </si>
  <si>
    <t>1-3
DETECT</t>
  </si>
  <si>
    <t>CHECK WHAT IS NORMAL</t>
  </si>
  <si>
    <t>3-7
DETECT</t>
  </si>
  <si>
    <t>BUILD THE PICTURE</t>
  </si>
  <si>
    <t>7-10
DETECT</t>
  </si>
  <si>
    <t>TRACE THE ACTIVITY</t>
  </si>
  <si>
    <t>10-13
RESPOND</t>
  </si>
  <si>
    <t>MAKE THE INITIAL CALL</t>
  </si>
  <si>
    <t>13-15
RESPOND</t>
  </si>
  <si>
    <t>SUMMARIZE AND HAND OFF</t>
  </si>
  <si>
    <t>Local setting</t>
  </si>
  <si>
    <t>Team-approved value</t>
  </si>
  <si>
    <t>Purpose</t>
  </si>
  <si>
    <t>Escalation contact / channel</t>
  </si>
  <si>
    <t>Primary lead and backup route</t>
  </si>
  <si>
    <t>Urgent escalation criteria / SLA</t>
  </si>
  <si>
    <t>Define severity and priority thresholds, urgent escalation criteria and response expectations.</t>
  </si>
  <si>
    <t>Containment authority / runbook</t>
  </si>
  <si>
    <t>Who may isolate hosts, disable accounts or block traffic</t>
  </si>
  <si>
    <t>Incident / closure review policy</t>
  </si>
  <si>
    <t>Who approves incident declaration and closure</t>
  </si>
  <si>
    <t>Evidence repository / handling</t>
  </si>
  <si>
    <t>Case location, retention and evidence-handling procedure</t>
  </si>
  <si>
    <t>Approved enrichment tools</t>
  </si>
  <si>
    <t>Approved internal / external services and submission limits</t>
  </si>
  <si>
    <t>Key asset / identity inventory</t>
  </si>
  <si>
    <t>Asset owners, privileged accounts and business criticality</t>
  </si>
  <si>
    <t>Template owner / review date</t>
  </si>
  <si>
    <t>Local owner and approval / review date</t>
  </si>
  <si>
    <t>How to use</t>
  </si>
  <si>
    <t>Save a case copy. Select main C5; Ctrl+; inserts date, Space separates, Ctrl+Shift+; inserts time, Enter commits. Workstation must use Eastern Time. UTC converts automatically. This fixed value survives reopening; no macros are used.</t>
  </si>
  <si>
    <t>Interpretation</t>
  </si>
  <si>
    <t>The timer uses recorded timestamps, not a live clock. Handoff review checks field presence only. An analyst must assess evidence quality.</t>
  </si>
  <si>
    <t>Adaptation of the context PDF</t>
  </si>
  <si>
    <t>The original article supplies practical context. V7 uses the agreed six time bands and NIST SP 800-61r3 as its primary framework. The 15-minute schedule is a workbook design, not a NIST requirement.</t>
  </si>
  <si>
    <t>Other alert types</t>
  </si>
  <si>
    <t>For email, identity and cloud alerts, replace process-tree checks with sender / delivery / click, sign-in / session, or API / audit event chains. Mark inapplicable checks with a reason.</t>
  </si>
  <si>
    <t>Time conversion</t>
  </si>
  <si>
    <t>Enter Eastern start time on the entry sheet. Use Time Utility for a separate converter and a 15-minute UTC-to-Eastern reference table.</t>
  </si>
  <si>
    <t>Working definition</t>
  </si>
  <si>
    <t>Evidence expectation</t>
  </si>
  <si>
    <t>Undetermined</t>
  </si>
  <si>
    <t>Evidence is not yet sufficient to classify the activity.</t>
  </si>
  <si>
    <t>Record the missing data and the next check. This does not mean benign.</t>
  </si>
  <si>
    <t>Suspicious</t>
  </si>
  <si>
    <t>Observed behavior is abnormal or concerning, but malicious intent is not yet validated.</t>
  </si>
  <si>
    <t>Document anomalies, peer / time comparisons and plausible benign explanations.</t>
  </si>
  <si>
    <t>Malicious (validated)</t>
  </si>
  <si>
    <t>Evidence supports unauthorized harmful activity.</t>
  </si>
  <si>
    <t>Record the corroborating facts and scope. Do not classify on reputation alone.</t>
  </si>
  <si>
    <t>Benign (validated)</t>
  </si>
  <si>
    <t>Evidence supports expected or authorized activity explaining this alert.</t>
  </si>
  <si>
    <t>Record the baseline / approved change and corroboration. Closure still follows team policy.</t>
  </si>
  <si>
    <t>Required record</t>
  </si>
  <si>
    <t>Escalate now</t>
  </si>
  <si>
    <t>Notify the designated lead / response team for urgent action or analyst limits.</t>
  </si>
  <si>
    <t>Recipient, channel, sent time, requested action and acknowledgment.</t>
  </si>
  <si>
    <t>Continue investigation</t>
  </si>
  <si>
    <t>Keep investigating with a named owner and time-bound next step.</t>
  </si>
  <si>
    <t>Next check, owner, due time and unresolved risk.</t>
  </si>
  <si>
    <t>Refer for closure review</t>
  </si>
  <si>
    <t>Submit the supported benign assessment for closure approval under local policy.</t>
  </si>
  <si>
    <t>Benign explanation, evidence references, reviewer and outstanding gaps. This is not closure.</t>
  </si>
  <si>
    <t>Effect on the next step</t>
  </si>
  <si>
    <t>Low</t>
  </si>
  <si>
    <t>Evidence is corroborated and consistent. Remaining gaps are unlikely to change the assessment.</t>
  </si>
  <si>
    <t>Record corroboration. Low uncertainty does not mean low severity.</t>
  </si>
  <si>
    <t>Moderate</t>
  </si>
  <si>
    <t>Some evidence supports the assessment, but meaningful gaps or alternatives remain.</t>
  </si>
  <si>
    <t>Record what would change the assessment and the next check.</t>
  </si>
  <si>
    <t>High</t>
  </si>
  <si>
    <t>Material evidence is missing or contradictory, or plausible alternatives could change the assessment.</t>
  </si>
  <si>
    <t>Prioritize the gaps and seek assistance as needed. Do not treat missing results as benign.</t>
  </si>
  <si>
    <t>Not assessed</t>
  </si>
  <si>
    <t>The analyst has not evaluated uncertainty yet.</t>
  </si>
  <si>
    <t>Assess uncertainty before final handoff or carry it explicitly as an unresolved task.</t>
  </si>
  <si>
    <t>Vocabulary scope</t>
  </si>
  <si>
    <t>Proposed team vocabulary for consistent triage, not a universal incident taxonomy. Uncertainty is separate from severity and priority. No numerical probability thresholds are implied.</t>
  </si>
  <si>
    <t>Critical / High / Medium / Low / Not assessed: apply team-approved impact thresholds in row 4. Severity describes impact; priority describes response urgency. These labels are proposed local vocabulary, not NIST ratings.</t>
  </si>
  <si>
    <t>Pending review: criteria or authorization unresolved. Declared: authorized decision recorded with name and UTC. Criteria not met: current evidence does not meet local criteria; record why. It does not automatically mean benign or closed.</t>
  </si>
  <si>
    <t>One-off observed: no related matches within the documented sources/window. Recurring / related: related activity found. Unknown: coverage is insufficient. A no-match search does not establish absence outside its coverage.</t>
  </si>
  <si>
    <t>Record the recovery owner or pending decision if relevant; otherwise enter N/A with a reason. Restoration follows authorized recovery criteria and plans. The initial triage checklist does not authorize restoration.</t>
  </si>
  <si>
    <t>Response priority</t>
  </si>
  <si>
    <t>Proposed local labels, informed by SP 800-61r3 RS.MA-03 risk factors. NIST does not prescribe P1-P4. Team lead approves thresholds and response targets before use. No priority is preselected.</t>
  </si>
  <si>
    <t>P1 - Critical</t>
  </si>
  <si>
    <t>Immediate response: active or imminent severe harm to critical services/data, or rapid spread. Escalate now.</t>
  </si>
  <si>
    <t>P2 - High</t>
  </si>
  <si>
    <t>Urgent response: credible compromise or substantial impact requiring prompt lead involvement.</t>
  </si>
  <si>
    <t>P3 - Medium</t>
  </si>
  <si>
    <t>Timely investigation: suspicious activity with limited observed impact; assign an owner and next check.</t>
  </si>
  <si>
    <t>P4 - Low</t>
  </si>
  <si>
    <t>Routine review: low observed impact and urgency supported by evidence. Low priority does not mean benign or closed.</t>
  </si>
  <si>
    <t>Select the observed impact category on the main sheet or type a more specific description. Record affected service/data and supporting evidence in findings or rationale. These are local descriptive labels; severity and priority remain separate.</t>
  </si>
  <si>
    <t>0-1 Read the alert</t>
  </si>
  <si>
    <t>DE.AE-06; RS.AN-06</t>
  </si>
  <si>
    <t>AU-3; AU-8; IR-5</t>
  </si>
  <si>
    <t>Capture alert/source/time and analyst context. Time zero is analyst triage start; queue delay is separate.</t>
  </si>
  <si>
    <t>1-3 Check what is normal</t>
  </si>
  <si>
    <t>DE.AE-02, DE.AE-07; RS.MA-02</t>
  </si>
  <si>
    <t>AU-6; SI-4</t>
  </si>
  <si>
    <t>Check user/host role, normal activity and approved changes before deciding whether behavior is malicious.</t>
  </si>
  <si>
    <t>3-7 Build the picture</t>
  </si>
  <si>
    <t>DE.AE-03, DE.AE-04; RS.AN-08</t>
  </si>
  <si>
    <t>IR-4; AU-6; SI-4</t>
  </si>
  <si>
    <t>Start with 24-hour context and adjust the window. Compare peers and before/after events; document coverage and gaps.</t>
  </si>
  <si>
    <t>7-10 Trace the activity</t>
  </si>
  <si>
    <t>DE.AE-02; RS.AN-03</t>
  </si>
  <si>
    <t>Trace process and event sequences; use identity/cloud equivalents when appropriate. Detect accent indicates the primary triage purpose.</t>
  </si>
  <si>
    <t>10-13 Make the initial call</t>
  </si>
  <si>
    <t>DE.AE-08; RS.MA-02/03/04; RS.CO-02; RS.MI-01</t>
  </si>
  <si>
    <t>IR-4; IR-6; AU-9</t>
  </si>
  <si>
    <t>Use risk, impact, urgency and response authority. No universal numerical confidence threshold is adopted.</t>
  </si>
  <si>
    <t>13-15 Summarize / handoff</t>
  </si>
  <si>
    <t>RS.MA; RS.AN-06; RS.MA-05 / RC.RP-01 for recovery referral</t>
  </si>
  <si>
    <t>IR-5; IR-8</t>
  </si>
  <si>
    <t>Summarize notes recorded throughout. Identify next action, owner and due time; carry uncertainty and gaps forward.</t>
  </si>
  <si>
    <t>Throughout: document / preserve</t>
  </si>
  <si>
    <t>RS.AN-06, RS.AN-07</t>
  </si>
  <si>
    <t>AU-9; IR-4</t>
  </si>
  <si>
    <t>Preserve relevant or volatile evidence when identified. Escalate urgent harm and take authorized containment action at any point; do not wait for a time band.</t>
  </si>
  <si>
    <t>Team / logging prerequisites</t>
  </si>
  <si>
    <t>DE.CM; RS.MA-01</t>
  </si>
  <si>
    <t>AU-2; AU-12; IR-8</t>
  </si>
  <si>
    <t>Logging coverage, record generation and response plans are team prerequisites; the analyst records gaps. Filling the workbook does not fulfill entire controls.</t>
  </si>
  <si>
    <t>V7 timing / hints</t>
  </si>
  <si>
    <t>User-supplied 15 min process- hints.txt. Six time bands adopted as workbook design.</t>
  </si>
  <si>
    <t>Local timing guide; read alongside original C0 and NIST primary framework N1.</t>
  </si>
  <si>
    <t>The 70% containment threshold is not adopted. Document continuously; summarize at 13-15. Preserve evidence and respond to urgent harm whenever needed.</t>
  </si>
  <si>
    <r>
      <t xml:space="preserve">Read the full alert: rule, event, source, entities and event time. Record case, analyst and triage start above.
</t>
    </r>
    <r>
      <rPr>
        <sz val="8.5"/>
        <color rgb="FF243449"/>
        <rFont val="Arial"/>
        <family val="2"/>
      </rPr>
      <t>[NIST SP 800-53 Rev. 5: AU-3 / AU-8 / IR-5]</t>
    </r>
  </si>
  <si>
    <r>
      <t xml:space="preserve">Is this normal? Check role, baseline and approved changes; corroborate the alert or explain the false positive.
</t>
    </r>
    <r>
      <rPr>
        <sz val="8.5"/>
        <color rgb="FF243449"/>
        <rFont val="Arial"/>
        <family val="2"/>
      </rPr>
      <t>[NIST SP 800-53 Rev. 5: AU-6 / SI-4]</t>
    </r>
  </si>
  <si>
    <r>
      <t xml:space="preserve">Identify host/user/IP/app/owner. Start with 24-hour activity and alerts; compare peers and before/after events. Record window, peers, matches and gaps.
</t>
    </r>
    <r>
      <rPr>
        <sz val="8.5"/>
        <color rgb="FF243449"/>
        <rFont val="Arial"/>
        <family val="2"/>
      </rPr>
      <t>[NIST SP 800-53 Rev. 5: IR-4 / AU-6 / SI-4]</t>
    </r>
  </si>
  <si>
    <r>
      <t xml:space="preserve">Examine the process tree, parent, command line, children, files and connections, or the equivalent identity/cloud event chain.
</t>
    </r>
    <r>
      <rPr>
        <sz val="8.5"/>
        <color rgb="FF243449"/>
        <rFont val="Arial"/>
        <family val="2"/>
      </rPr>
      <t>[NIST SP 800-53 Rev. 5: AU-6 / SI-4]</t>
    </r>
  </si>
  <si>
    <r>
      <t xml:space="preserve">Assess scope, impact, severity and uncertainty. Apply incident criteria; notify lead and use authorized containment. Preserve evidence; log approval, action and result.
</t>
    </r>
    <r>
      <rPr>
        <sz val="8.5"/>
        <color rgb="FF243449"/>
        <rFont val="Arial"/>
        <family val="2"/>
      </rPr>
      <t>[NIST SP 800-53 Rev. 5: IR-4 / IR-6 / AU-9]</t>
    </r>
  </si>
  <si>
    <r>
      <t xml:space="preserve">Summarize trigger, checks, findings and assessment. Record next action/owner, due and handoff UTC, acknowledgment and open gaps.
</t>
    </r>
    <r>
      <rPr>
        <sz val="8.5"/>
        <color rgb="FF243449"/>
        <rFont val="Arial"/>
        <family val="2"/>
      </rPr>
      <t>[NIST SP 800-53 Rev. 5: IR-5 / IR-8]</t>
    </r>
  </si>
  <si>
    <r>
      <t>Team setup</t>
    </r>
    <r>
      <rPr>
        <sz val="10"/>
        <color rgb="FF22354D"/>
        <rFont val="Arial"/>
        <family val="2"/>
      </rPr>
      <t xml:space="preserve">
Team lead: populate local routing and authority before operational use. References are on their own tab.</t>
    </r>
  </si>
  <si>
    <r>
      <rPr>
        <b/>
        <sz val="20"/>
        <color rgb="FF22354D"/>
        <rFont val="Arial"/>
        <family val="2"/>
      </rPr>
      <t>Initial SOC triage: first 15 minutes | v7</t>
    </r>
    <r>
      <rPr>
        <sz val="10"/>
        <color rgb="FF22354D"/>
        <rFont val="Arial"/>
        <family val="2"/>
      </rPr>
      <t xml:space="preserve">
Start: select C5, Ctrl+; then Space, then Ctrl+Shift+; then Enter. Workstation must use Eastern Time. Gold = selections.
Act on urgent harm now. Document throughout; preserve evidence and use authorized containment at any time. Bands start at analyst triage.
</t>
    </r>
    <r>
      <rPr>
        <b/>
        <sz val="14"/>
        <color rgb="FF22354D"/>
        <rFont val="Arial"/>
        <family val="2"/>
      </rPr>
      <t>Process tree → Parent process → Activity timeline → File creation events → Network activity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</si>
</sst>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hh:mm:ss"/>
    <numFmt numFmtId="165" formatCode="0.0"/>
    <numFmt numFmtId="166" formatCode="yyyy\-mm\-dd"/>
    <numFmt numFmtId="167" formatCode="yyyy\-mm\-dd\ hh:mm"/>
  </numFmts>
  <fonts count="22" x14ac:knownFonts="1">
    <font>
      <sz val="11"/>
      <name val="Carlito"/>
    </font>
    <font>
      <sz val="11"/>
      <color rgb="FF243449"/>
      <name val="Arial"/>
    </font>
    <font>
      <sz val="10"/>
      <color rgb="FF243449"/>
      <name val="Arial"/>
    </font>
    <font>
      <b/>
      <sz val="11"/>
      <color rgb="FFFFFFFF"/>
      <name val="Arial"/>
    </font>
    <font>
      <b/>
      <sz val="11"/>
      <color rgb="FF243449"/>
      <name val="Arial"/>
    </font>
    <font>
      <b/>
      <sz val="10"/>
      <color rgb="FFFFFFFF"/>
      <name val="Arial"/>
    </font>
    <font>
      <b/>
      <sz val="11"/>
      <color rgb="FF242424"/>
      <name val="Arial"/>
    </font>
    <font>
      <b/>
      <sz val="10"/>
      <color rgb="FF243449"/>
      <name val="Arial"/>
    </font>
    <font>
      <b/>
      <sz val="16"/>
      <color rgb="FF22354D"/>
      <name val="Arial"/>
    </font>
    <font>
      <b/>
      <sz val="10"/>
      <name val="Carlito"/>
    </font>
    <font>
      <b/>
      <sz val="9"/>
      <color rgb="FFFFFFFF"/>
      <name val="Arial"/>
    </font>
    <font>
      <sz val="10"/>
      <color rgb="FF22354D"/>
      <name val="Arial"/>
      <family val="2"/>
    </font>
    <font>
      <i/>
      <sz val="11"/>
      <color rgb="FF243449"/>
      <name val="Arial"/>
      <family val="2"/>
    </font>
    <font>
      <sz val="11"/>
      <color rgb="FF243449"/>
      <name val="Arial"/>
      <family val="2"/>
    </font>
    <font>
      <sz val="10"/>
      <color rgb="FF243449"/>
      <name val="Arial"/>
      <family val="2"/>
    </font>
    <font>
      <b/>
      <sz val="10"/>
      <color rgb="FFFFFFFF"/>
      <name val="Arial"/>
      <family val="2"/>
    </font>
    <font>
      <b/>
      <sz val="9"/>
      <color indexed="81"/>
      <name val="Tahoma"/>
      <family val="2"/>
    </font>
    <font>
      <b/>
      <sz val="16"/>
      <color rgb="FF22354D"/>
      <name val="Arial"/>
      <family val="2"/>
    </font>
    <font>
      <sz val="8.5"/>
      <color rgb="FF243449"/>
      <name val="Arial"/>
      <family val="2"/>
    </font>
    <font>
      <b/>
      <sz val="16"/>
      <color rgb="FF243449"/>
      <name val="Arial"/>
      <family val="2"/>
    </font>
    <font>
      <b/>
      <sz val="14"/>
      <color rgb="FF22354D"/>
      <name val="Arial"/>
      <family val="2"/>
    </font>
    <font>
      <b/>
      <sz val="20"/>
      <color rgb="FF22354D"/>
      <name val="Arial"/>
      <family val="2"/>
    </font>
  </fonts>
  <fills count="29">
    <fill>
      <patternFill patternType="none"/>
    </fill>
    <fill>
      <patternFill patternType="gray125"/>
    </fill>
    <fill>
      <patternFill patternType="solid">
        <fgColor rgb="FF22354D"/>
      </patternFill>
    </fill>
    <fill>
      <patternFill patternType="solid">
        <fgColor rgb="FF22354D"/>
      </patternFill>
    </fill>
    <fill>
      <patternFill patternType="solid">
        <fgColor rgb="FFFFFFFF"/>
      </patternFill>
    </fill>
    <fill>
      <patternFill patternType="solid">
        <fgColor rgb="FFE7EDF5"/>
      </patternFill>
    </fill>
    <fill>
      <patternFill patternType="solid">
        <fgColor rgb="FFFFF2CC"/>
      </patternFill>
    </fill>
    <fill>
      <patternFill patternType="solid">
        <fgColor rgb="FFF1F6FA"/>
      </patternFill>
    </fill>
    <fill>
      <patternFill patternType="solid">
        <fgColor rgb="FFFFF2CC"/>
      </patternFill>
    </fill>
    <fill>
      <patternFill patternType="solid">
        <fgColor rgb="FFFFFFFF"/>
      </patternFill>
    </fill>
    <fill>
      <patternFill patternType="solid">
        <fgColor rgb="FFB82935"/>
      </patternFill>
    </fill>
    <fill>
      <patternFill patternType="solid">
        <fgColor rgb="FFFBE9EB"/>
      </patternFill>
    </fill>
    <fill>
      <patternFill patternType="solid">
        <fgColor rgb="FFEEF2F6"/>
      </patternFill>
    </fill>
    <fill>
      <patternFill patternType="solid">
        <fgColor rgb="FF22354D"/>
      </patternFill>
    </fill>
    <fill>
      <patternFill patternType="solid">
        <fgColor rgb="FFE7EDF5"/>
      </patternFill>
    </fill>
    <fill>
      <patternFill patternType="solid">
        <fgColor rgb="FFF0F4F8"/>
      </patternFill>
    </fill>
    <fill>
      <patternFill patternType="solid">
        <fgColor rgb="FFFBE9EB"/>
      </patternFill>
    </fill>
    <fill>
      <patternFill patternType="solid">
        <fgColor rgb="FFFFFFFF"/>
      </patternFill>
    </fill>
    <fill>
      <patternFill patternType="solid">
        <fgColor rgb="FFEEF2F6"/>
      </patternFill>
    </fill>
    <fill>
      <patternFill patternType="solid">
        <fgColor rgb="FFB82935"/>
      </patternFill>
    </fill>
    <fill>
      <patternFill patternType="solid">
        <fgColor rgb="FFDDEEE2"/>
      </patternFill>
    </fill>
    <fill>
      <patternFill patternType="solid">
        <fgColor rgb="FFFFF2CC"/>
      </patternFill>
    </fill>
    <fill>
      <patternFill patternType="solid">
        <fgColor rgb="FFFFF2CC"/>
      </patternFill>
    </fill>
    <fill>
      <patternFill patternType="solid">
        <fgColor rgb="FFE7D9E7"/>
      </patternFill>
    </fill>
    <fill>
      <patternFill patternType="solid">
        <fgColor rgb="FF22354D"/>
      </patternFill>
    </fill>
    <fill>
      <patternFill patternType="solid">
        <fgColor rgb="FFF5A623"/>
      </patternFill>
    </fill>
    <fill>
      <patternFill patternType="solid">
        <fgColor rgb="FFFFF1DB"/>
      </patternFill>
    </fill>
    <fill>
      <patternFill patternType="solid">
        <fgColor rgb="FFB82935"/>
      </patternFill>
    </fill>
    <fill>
      <patternFill patternType="solid">
        <fgColor rgb="FFFBE9EB"/>
      </patternFill>
    </fill>
  </fills>
  <borders count="29">
    <border>
      <left/>
      <right/>
      <top/>
      <bottom/>
      <diagonal/>
    </border>
    <border>
      <left style="thin">
        <color rgb="FFAAB7C6"/>
      </left>
      <right style="thin">
        <color rgb="FFAAB7C6"/>
      </right>
      <top style="thin">
        <color rgb="FFAAB7C6"/>
      </top>
      <bottom style="thin">
        <color rgb="FFAAB7C6"/>
      </bottom>
      <diagonal/>
    </border>
    <border>
      <left style="medium">
        <color rgb="FF22354D"/>
      </left>
      <right style="medium">
        <color rgb="FF22354D"/>
      </right>
      <top style="medium">
        <color rgb="FF22354D"/>
      </top>
      <bottom style="medium">
        <color rgb="FF22354D"/>
      </bottom>
      <diagonal/>
    </border>
    <border>
      <left style="medium">
        <color rgb="FF5C6370"/>
      </left>
      <right style="medium">
        <color rgb="FF5C6370"/>
      </right>
      <top style="medium">
        <color rgb="FF5C6370"/>
      </top>
      <bottom style="medium">
        <color rgb="FF5C6370"/>
      </bottom>
      <diagonal/>
    </border>
    <border>
      <left style="thin">
        <color rgb="FF99A8B6"/>
      </left>
      <right style="thin">
        <color rgb="FF99A8B6"/>
      </right>
      <top style="thin">
        <color rgb="FF99A8B6"/>
      </top>
      <bottom style="thin">
        <color rgb="FF99A8B6"/>
      </bottom>
      <diagonal/>
    </border>
    <border>
      <left style="medium">
        <color rgb="FFB82935"/>
      </left>
      <right style="medium">
        <color rgb="FFB82935"/>
      </right>
      <top style="medium">
        <color rgb="FFB82935"/>
      </top>
      <bottom style="medium">
        <color rgb="FFB82935"/>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right/>
      <top style="medium">
        <color rgb="FF5C6370"/>
      </top>
      <bottom/>
      <diagonal/>
    </border>
    <border>
      <left/>
      <right/>
      <top/>
      <bottom style="medium">
        <color rgb="FF5C6370"/>
      </bottom>
      <diagonal/>
    </border>
    <border>
      <left/>
      <right/>
      <top/>
      <bottom style="thin">
        <color rgb="FFAAB7C6"/>
      </bottom>
      <diagonal/>
    </border>
    <border>
      <left/>
      <right/>
      <top/>
      <bottom style="thin">
        <color rgb="FF99A8B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AAB7C6"/>
      </left>
      <right style="medium">
        <color indexed="64"/>
      </right>
      <top style="thin">
        <color rgb="FFAAB7C6"/>
      </top>
      <bottom style="thin">
        <color rgb="FFAAB7C6"/>
      </bottom>
      <diagonal/>
    </border>
    <border>
      <left style="medium">
        <color indexed="64"/>
      </left>
      <right style="thin">
        <color rgb="FFAAB7C6"/>
      </right>
      <top style="thin">
        <color rgb="FFAAB7C6"/>
      </top>
      <bottom style="thin">
        <color rgb="FFAAB7C6"/>
      </bottom>
      <diagonal/>
    </border>
    <border>
      <left style="medium">
        <color indexed="64"/>
      </left>
      <right/>
      <top style="medium">
        <color rgb="FF5C6370"/>
      </top>
      <bottom/>
      <diagonal/>
    </border>
    <border>
      <left style="medium">
        <color rgb="FF5C6370"/>
      </left>
      <right style="medium">
        <color indexed="64"/>
      </right>
      <top style="medium">
        <color rgb="FF5C6370"/>
      </top>
      <bottom style="medium">
        <color rgb="FF5C6370"/>
      </bottom>
      <diagonal/>
    </border>
    <border>
      <left/>
      <right style="medium">
        <color indexed="64"/>
      </right>
      <top style="medium">
        <color rgb="FF5C6370"/>
      </top>
      <bottom/>
      <diagonal/>
    </border>
    <border>
      <left style="medium">
        <color indexed="64"/>
      </left>
      <right/>
      <top/>
      <bottom style="medium">
        <color rgb="FF5C6370"/>
      </bottom>
      <diagonal/>
    </border>
    <border>
      <left/>
      <right style="medium">
        <color indexed="64"/>
      </right>
      <top/>
      <bottom style="medium">
        <color rgb="FF5C6370"/>
      </bottom>
      <diagonal/>
    </border>
    <border>
      <left/>
      <right style="medium">
        <color indexed="64"/>
      </right>
      <top/>
      <bottom/>
      <diagonal/>
    </border>
    <border>
      <left style="medium">
        <color indexed="64"/>
      </left>
      <right style="medium">
        <color rgb="FF661923"/>
      </right>
      <top style="medium">
        <color rgb="FF661923"/>
      </top>
      <bottom style="medium">
        <color rgb="FF661923"/>
      </bottom>
      <diagonal/>
    </border>
    <border>
      <left style="thin">
        <color rgb="FF99A8B6"/>
      </left>
      <right style="medium">
        <color indexed="64"/>
      </right>
      <top style="thin">
        <color rgb="FF99A8B6"/>
      </top>
      <bottom style="thin">
        <color rgb="FF99A8B6"/>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3">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1" fillId="4" borderId="1" xfId="0" applyFont="1" applyFill="1" applyBorder="1" applyAlignment="1">
      <alignment vertical="center" wrapText="1"/>
    </xf>
    <xf numFmtId="164" fontId="1" fillId="4" borderId="1" xfId="0" applyNumberFormat="1" applyFont="1" applyFill="1" applyBorder="1" applyAlignment="1">
      <alignment vertical="center" wrapText="1"/>
    </xf>
    <xf numFmtId="49" fontId="1" fillId="4" borderId="1" xfId="0" applyNumberFormat="1" applyFont="1" applyFill="1" applyBorder="1" applyAlignment="1">
      <alignment vertical="center" wrapText="1"/>
    </xf>
    <xf numFmtId="49" fontId="1" fillId="7" borderId="1" xfId="0" applyNumberFormat="1" applyFont="1" applyFill="1" applyBorder="1" applyAlignment="1">
      <alignment vertical="center" wrapText="1"/>
    </xf>
    <xf numFmtId="0" fontId="4" fillId="5" borderId="1" xfId="0" applyFont="1" applyFill="1" applyBorder="1" applyAlignment="1">
      <alignment vertical="center" wrapText="1"/>
    </xf>
    <xf numFmtId="0" fontId="1" fillId="0" borderId="0" xfId="0" applyFont="1" applyAlignment="1">
      <alignment vertical="top" wrapText="1"/>
    </xf>
    <xf numFmtId="164" fontId="4" fillId="6" borderId="2" xfId="0" applyNumberFormat="1" applyFont="1" applyFill="1" applyBorder="1" applyAlignment="1">
      <alignment vertical="center" wrapText="1"/>
    </xf>
    <xf numFmtId="0" fontId="1" fillId="0" borderId="4" xfId="0" applyFont="1" applyBorder="1" applyAlignment="1">
      <alignment vertical="top" wrapText="1"/>
    </xf>
    <xf numFmtId="0" fontId="1" fillId="9" borderId="4" xfId="0" applyFont="1" applyFill="1" applyBorder="1" applyAlignment="1">
      <alignment vertical="top" wrapText="1"/>
    </xf>
    <xf numFmtId="0" fontId="1" fillId="8" borderId="4" xfId="0" applyFont="1" applyFill="1" applyBorder="1" applyAlignment="1">
      <alignment vertical="top" wrapText="1"/>
    </xf>
    <xf numFmtId="0" fontId="1" fillId="4" borderId="4" xfId="0" applyFont="1" applyFill="1" applyBorder="1" applyAlignment="1">
      <alignment vertical="top" wrapText="1"/>
    </xf>
    <xf numFmtId="0" fontId="1" fillId="7" borderId="4" xfId="0" applyFont="1" applyFill="1" applyBorder="1" applyAlignment="1">
      <alignment vertical="top" wrapText="1"/>
    </xf>
    <xf numFmtId="0" fontId="1" fillId="5" borderId="4" xfId="0" applyFont="1" applyFill="1" applyBorder="1" applyAlignment="1">
      <alignment vertical="top" wrapText="1"/>
    </xf>
    <xf numFmtId="0" fontId="1" fillId="0" borderId="6" xfId="0" applyFont="1" applyBorder="1" applyAlignment="1">
      <alignment vertical="top" wrapText="1"/>
    </xf>
    <xf numFmtId="0" fontId="4" fillId="2" borderId="6" xfId="0" applyFont="1" applyFill="1" applyBorder="1" applyAlignment="1">
      <alignment vertical="top" wrapText="1"/>
    </xf>
    <xf numFmtId="0" fontId="3" fillId="13" borderId="4" xfId="0" applyFont="1" applyFill="1" applyBorder="1" applyAlignment="1">
      <alignment vertical="top" wrapText="1"/>
    </xf>
    <xf numFmtId="0" fontId="1" fillId="7" borderId="6" xfId="0" applyFont="1" applyFill="1" applyBorder="1" applyAlignment="1">
      <alignment vertical="top" wrapText="1"/>
    </xf>
    <xf numFmtId="0" fontId="1" fillId="0" borderId="0" xfId="0" applyFont="1" applyAlignment="1">
      <alignment horizontal="center" vertical="center"/>
    </xf>
    <xf numFmtId="166" fontId="1" fillId="6" borderId="1" xfId="0" applyNumberFormat="1" applyFont="1" applyFill="1" applyBorder="1" applyAlignment="1">
      <alignment horizontal="center" vertical="center"/>
    </xf>
    <xf numFmtId="164" fontId="1" fillId="6" borderId="1" xfId="0" applyNumberFormat="1" applyFont="1" applyFill="1" applyBorder="1" applyAlignment="1">
      <alignment horizontal="center" vertical="center"/>
    </xf>
    <xf numFmtId="164" fontId="1" fillId="5"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5" borderId="1" xfId="0" applyFont="1" applyFill="1" applyBorder="1" applyAlignment="1">
      <alignment horizontal="center" vertical="center"/>
    </xf>
    <xf numFmtId="167"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167"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1" fillId="14" borderId="4" xfId="0" applyFont="1" applyFill="1" applyBorder="1" applyAlignment="1">
      <alignment horizontal="center" vertical="center" wrapText="1"/>
    </xf>
    <xf numFmtId="167" fontId="1" fillId="14" borderId="4" xfId="0" applyNumberFormat="1" applyFont="1" applyFill="1" applyBorder="1" applyAlignment="1">
      <alignment horizontal="center" vertical="center" wrapText="1"/>
    </xf>
    <xf numFmtId="0" fontId="3" fillId="13" borderId="0" xfId="0" applyFont="1" applyFill="1" applyAlignment="1">
      <alignment wrapText="1"/>
    </xf>
    <xf numFmtId="0" fontId="1" fillId="17" borderId="4" xfId="0" applyFont="1" applyFill="1" applyBorder="1" applyAlignment="1">
      <alignment vertical="top" wrapText="1"/>
    </xf>
    <xf numFmtId="0" fontId="7" fillId="14" borderId="4" xfId="0" applyFont="1" applyFill="1" applyBorder="1" applyAlignment="1">
      <alignment vertical="center" wrapText="1"/>
    </xf>
    <xf numFmtId="0" fontId="1" fillId="17" borderId="5" xfId="0" applyFont="1" applyFill="1" applyBorder="1" applyAlignment="1">
      <alignment vertical="top" wrapText="1"/>
    </xf>
    <xf numFmtId="0" fontId="1" fillId="21" borderId="4" xfId="0" applyFont="1" applyFill="1" applyBorder="1" applyAlignment="1">
      <alignment vertical="top" wrapText="1"/>
    </xf>
    <xf numFmtId="0" fontId="1" fillId="14" borderId="4" xfId="0" applyFont="1" applyFill="1" applyBorder="1" applyAlignment="1">
      <alignment vertical="top" wrapText="1"/>
    </xf>
    <xf numFmtId="0" fontId="1" fillId="0" borderId="0" xfId="0" applyFont="1" applyAlignment="1">
      <alignment wrapText="1"/>
    </xf>
    <xf numFmtId="0" fontId="13" fillId="26" borderId="4" xfId="0" applyFont="1" applyFill="1" applyBorder="1" applyAlignment="1">
      <alignment vertical="center" wrapText="1"/>
    </xf>
    <xf numFmtId="0" fontId="13" fillId="28" borderId="4" xfId="0" applyFont="1" applyFill="1" applyBorder="1" applyAlignment="1">
      <alignment vertical="center" wrapText="1"/>
    </xf>
    <xf numFmtId="0" fontId="13" fillId="0" borderId="4" xfId="0" applyFont="1" applyBorder="1" applyAlignment="1">
      <alignment vertical="top" wrapText="1"/>
    </xf>
    <xf numFmtId="0" fontId="1" fillId="11" borderId="4" xfId="0" applyFont="1" applyFill="1" applyBorder="1" applyAlignment="1">
      <alignment vertical="center" wrapText="1"/>
    </xf>
    <xf numFmtId="0" fontId="1" fillId="16" borderId="4" xfId="0" applyFont="1" applyFill="1" applyBorder="1" applyAlignment="1">
      <alignment vertical="center" wrapText="1"/>
    </xf>
    <xf numFmtId="0" fontId="4" fillId="18" borderId="5" xfId="0" applyFont="1" applyFill="1" applyBorder="1" applyAlignment="1">
      <alignment vertical="center" wrapText="1"/>
    </xf>
    <xf numFmtId="0" fontId="1" fillId="18" borderId="4" xfId="0" applyFont="1" applyFill="1" applyBorder="1" applyAlignment="1">
      <alignment vertical="center" wrapText="1"/>
    </xf>
    <xf numFmtId="0" fontId="1" fillId="0" borderId="15" xfId="0" applyFont="1" applyBorder="1" applyAlignment="1">
      <alignment vertical="center"/>
    </xf>
    <xf numFmtId="0" fontId="1" fillId="8" borderId="16" xfId="0" applyFont="1" applyFill="1" applyBorder="1" applyAlignment="1">
      <alignment vertical="center" wrapText="1"/>
    </xf>
    <xf numFmtId="0" fontId="1" fillId="5" borderId="16" xfId="0" applyFont="1" applyFill="1" applyBorder="1" applyAlignment="1">
      <alignment vertical="center" wrapText="1"/>
    </xf>
    <xf numFmtId="165" fontId="1" fillId="5" borderId="16" xfId="0" applyNumberFormat="1" applyFont="1" applyFill="1" applyBorder="1" applyAlignment="1">
      <alignment vertical="center" wrapText="1"/>
    </xf>
    <xf numFmtId="0" fontId="3" fillId="3" borderId="15" xfId="0" applyFont="1" applyFill="1" applyBorder="1" applyAlignment="1">
      <alignment vertical="center"/>
    </xf>
    <xf numFmtId="164" fontId="1" fillId="5" borderId="16" xfId="0" applyNumberFormat="1" applyFont="1" applyFill="1" applyBorder="1" applyAlignment="1">
      <alignment vertical="center" wrapText="1"/>
    </xf>
    <xf numFmtId="0" fontId="1" fillId="6" borderId="16" xfId="0" applyFont="1" applyFill="1" applyBorder="1" applyAlignment="1">
      <alignment vertical="center" wrapText="1"/>
    </xf>
    <xf numFmtId="0" fontId="3" fillId="2" borderId="17" xfId="0" applyFont="1" applyFill="1" applyBorder="1" applyAlignment="1">
      <alignment horizontal="center" vertical="center" wrapText="1"/>
    </xf>
    <xf numFmtId="0" fontId="10" fillId="24" borderId="16" xfId="0" applyFont="1" applyFill="1" applyBorder="1" applyAlignment="1">
      <alignment horizontal="center" vertical="center" wrapText="1"/>
    </xf>
    <xf numFmtId="0" fontId="2" fillId="0" borderId="15" xfId="0" applyFont="1" applyBorder="1" applyAlignment="1">
      <alignment vertical="top"/>
    </xf>
    <xf numFmtId="0" fontId="2" fillId="0" borderId="0" xfId="0" applyFont="1" applyAlignment="1">
      <alignment vertical="top"/>
    </xf>
    <xf numFmtId="0" fontId="5" fillId="10" borderId="24" xfId="0" applyFont="1" applyFill="1" applyBorder="1" applyAlignment="1">
      <alignment horizontal="center" vertical="center" wrapText="1"/>
    </xf>
    <xf numFmtId="0" fontId="1" fillId="0" borderId="15" xfId="0" applyFont="1" applyBorder="1" applyAlignment="1">
      <alignment vertical="top" wrapText="1"/>
    </xf>
    <xf numFmtId="0" fontId="5" fillId="19" borderId="24" xfId="0" applyFont="1" applyFill="1" applyBorder="1" applyAlignment="1">
      <alignment horizontal="center" vertical="center" wrapText="1"/>
    </xf>
    <xf numFmtId="164" fontId="1" fillId="0" borderId="25" xfId="0" applyNumberFormat="1" applyFont="1" applyBorder="1" applyAlignment="1">
      <alignment vertical="center" wrapText="1"/>
    </xf>
    <xf numFmtId="0" fontId="1" fillId="0" borderId="23" xfId="0" applyFont="1" applyBorder="1" applyAlignment="1">
      <alignment vertical="top" wrapText="1"/>
    </xf>
    <xf numFmtId="0" fontId="2" fillId="0" borderId="26" xfId="0" applyFont="1" applyBorder="1" applyAlignment="1">
      <alignment vertical="top"/>
    </xf>
    <xf numFmtId="0" fontId="2" fillId="0" borderId="27" xfId="0" applyFont="1" applyBorder="1" applyAlignment="1">
      <alignment vertical="top"/>
    </xf>
    <xf numFmtId="0" fontId="2" fillId="0" borderId="28" xfId="0" applyFont="1" applyBorder="1" applyAlignment="1">
      <alignment vertical="top"/>
    </xf>
    <xf numFmtId="0" fontId="6" fillId="25" borderId="18" xfId="0" applyFont="1" applyFill="1" applyBorder="1" applyAlignment="1">
      <alignment horizontal="center" vertical="center" wrapText="1"/>
    </xf>
    <xf numFmtId="0" fontId="6" fillId="25" borderId="15" xfId="0" applyFont="1" applyFill="1" applyBorder="1" applyAlignment="1">
      <alignment horizontal="center" vertical="center" wrapText="1"/>
    </xf>
    <xf numFmtId="0" fontId="6" fillId="25" borderId="21" xfId="0" applyFont="1" applyFill="1" applyBorder="1" applyAlignment="1">
      <alignment horizontal="center" vertical="center" wrapText="1"/>
    </xf>
    <xf numFmtId="0" fontId="6" fillId="25" borderId="3" xfId="0" applyFont="1" applyFill="1" applyBorder="1" applyAlignment="1">
      <alignment horizontal="left" vertical="center" wrapText="1"/>
    </xf>
    <xf numFmtId="0" fontId="6" fillId="25" borderId="19" xfId="0" applyFont="1" applyFill="1" applyBorder="1" applyAlignment="1">
      <alignment horizontal="left" vertical="center" wrapText="1"/>
    </xf>
    <xf numFmtId="0" fontId="3" fillId="27" borderId="3" xfId="0" applyFont="1" applyFill="1" applyBorder="1" applyAlignment="1">
      <alignment horizontal="left" vertical="center" wrapText="1"/>
    </xf>
    <xf numFmtId="0" fontId="3" fillId="27" borderId="19" xfId="0" applyFont="1" applyFill="1" applyBorder="1" applyAlignment="1">
      <alignment horizontal="left" vertical="center" wrapText="1"/>
    </xf>
    <xf numFmtId="0" fontId="15" fillId="27" borderId="18" xfId="0" applyFont="1" applyFill="1" applyBorder="1" applyAlignment="1">
      <alignment horizontal="center" vertical="center" wrapText="1"/>
    </xf>
    <xf numFmtId="0" fontId="3" fillId="27" borderId="15" xfId="0" applyFont="1" applyFill="1" applyBorder="1" applyAlignment="1">
      <alignment horizontal="center" vertical="center" wrapText="1"/>
    </xf>
    <xf numFmtId="0" fontId="3" fillId="27" borderId="21" xfId="0" applyFont="1" applyFill="1" applyBorder="1" applyAlignment="1">
      <alignment horizontal="center" vertical="center" wrapText="1"/>
    </xf>
    <xf numFmtId="0" fontId="17"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17" fillId="0" borderId="10" xfId="0" applyFont="1" applyBorder="1" applyAlignment="1">
      <alignment horizontal="left" vertical="center" wrapText="1"/>
    </xf>
    <xf numFmtId="0" fontId="8" fillId="0" borderId="10" xfId="0" applyFont="1" applyBorder="1" applyAlignment="1">
      <alignment horizontal="left" vertical="center" wrapText="1"/>
    </xf>
    <xf numFmtId="0" fontId="17" fillId="0" borderId="11" xfId="0" applyFont="1" applyBorder="1" applyAlignment="1">
      <alignment horizontal="left" vertical="center" wrapText="1"/>
    </xf>
    <xf numFmtId="0" fontId="8" fillId="0" borderId="11" xfId="0" applyFont="1" applyBorder="1" applyAlignment="1">
      <alignment horizontal="left" vertical="center" wrapText="1"/>
    </xf>
    <xf numFmtId="0" fontId="17" fillId="0" borderId="0" xfId="0" applyFont="1" applyAlignment="1">
      <alignment horizontal="left" vertical="center" wrapText="1"/>
    </xf>
    <xf numFmtId="0" fontId="8" fillId="0" borderId="0" xfId="0" applyFont="1" applyAlignment="1">
      <alignment horizontal="left" vertical="center" wrapText="1"/>
    </xf>
    <xf numFmtId="0" fontId="2" fillId="15" borderId="0" xfId="0" applyFont="1" applyFill="1" applyAlignment="1">
      <alignment horizontal="center" vertical="center" wrapText="1"/>
    </xf>
    <xf numFmtId="0" fontId="19" fillId="0" borderId="0" xfId="0" applyFont="1" applyAlignment="1">
      <alignment horizontal="left" vertical="center" wrapText="1"/>
    </xf>
    <xf numFmtId="0" fontId="1" fillId="0" borderId="0" xfId="0" applyFont="1" applyAlignment="1">
      <alignment horizontal="left" vertical="center" wrapText="1"/>
    </xf>
    <xf numFmtId="0" fontId="1" fillId="8" borderId="8" xfId="0" applyFont="1" applyFill="1" applyBorder="1" applyAlignment="1">
      <alignment vertical="center" wrapText="1"/>
    </xf>
    <xf numFmtId="0" fontId="1" fillId="9" borderId="20" xfId="0" applyFont="1" applyFill="1" applyBorder="1" applyAlignment="1">
      <alignment vertical="center" wrapText="1"/>
    </xf>
    <xf numFmtId="0" fontId="1" fillId="8" borderId="9" xfId="0" applyFont="1" applyFill="1" applyBorder="1" applyAlignment="1">
      <alignment vertical="center" wrapText="1"/>
    </xf>
    <xf numFmtId="0" fontId="1" fillId="9" borderId="22" xfId="0" applyFont="1" applyFill="1" applyBorder="1" applyAlignment="1">
      <alignment vertical="center" wrapText="1"/>
    </xf>
    <xf numFmtId="0" fontId="2" fillId="0" borderId="23" xfId="0" applyFont="1" applyBorder="1" applyAlignment="1">
      <alignment vertical="center"/>
    </xf>
    <xf numFmtId="0" fontId="1" fillId="12" borderId="4" xfId="0" applyFont="1" applyFill="1" applyBorder="1" applyAlignment="1">
      <alignment vertical="center" wrapText="1"/>
    </xf>
    <xf numFmtId="0" fontId="1" fillId="8" borderId="25" xfId="0" applyFont="1" applyFill="1" applyBorder="1" applyAlignment="1">
      <alignment vertical="center" wrapText="1"/>
    </xf>
    <xf numFmtId="0" fontId="1" fillId="14" borderId="25" xfId="0" applyFont="1" applyFill="1" applyBorder="1" applyAlignment="1">
      <alignment vertical="center" wrapText="1"/>
    </xf>
    <xf numFmtId="0" fontId="1" fillId="21" borderId="25" xfId="0" applyFont="1" applyFill="1" applyBorder="1" applyAlignment="1">
      <alignment vertical="center" wrapText="1"/>
    </xf>
    <xf numFmtId="0" fontId="1" fillId="0" borderId="25" xfId="0" applyFont="1" applyBorder="1" applyAlignment="1">
      <alignment vertical="center" wrapText="1"/>
    </xf>
    <xf numFmtId="0" fontId="1" fillId="22" borderId="25" xfId="0" applyFont="1" applyFill="1"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1" fillId="20" borderId="4" xfId="0" applyFont="1" applyFill="1" applyBorder="1" applyAlignment="1">
      <alignment vertical="center" wrapText="1"/>
    </xf>
    <xf numFmtId="0" fontId="9" fillId="23" borderId="7" xfId="0" applyFont="1" applyFill="1" applyBorder="1" applyAlignment="1">
      <alignment horizontal="center" vertical="center"/>
    </xf>
    <xf numFmtId="164" fontId="0" fillId="23" borderId="7" xfId="0" applyNumberFormat="1" applyFill="1" applyBorder="1" applyAlignment="1">
      <alignment horizontal="center" vertical="center"/>
    </xf>
    <xf numFmtId="0" fontId="7" fillId="14" borderId="5" xfId="0" applyFont="1" applyFill="1" applyBorder="1" applyAlignment="1">
      <alignment horizontal="center" vertical="center" wrapText="1"/>
    </xf>
    <xf numFmtId="164" fontId="1" fillId="0" borderId="5" xfId="0" applyNumberFormat="1" applyFont="1" applyBorder="1" applyAlignment="1">
      <alignment horizontal="center" vertical="center" wrapText="1"/>
    </xf>
    <xf numFmtId="0" fontId="7" fillId="14" borderId="4" xfId="0" applyFont="1" applyFill="1" applyBorder="1" applyAlignment="1">
      <alignment horizontal="center" vertical="center" wrapText="1"/>
    </xf>
    <xf numFmtId="164" fontId="1" fillId="0" borderId="4" xfId="0" applyNumberFormat="1" applyFont="1" applyBorder="1" applyAlignment="1">
      <alignment horizontal="center" vertical="center" wrapText="1"/>
    </xf>
  </cellXfs>
  <cellStyles count="1">
    <cellStyle name="Normal" xfId="0" builtinId="0"/>
  </cellStyles>
  <dxfs count="2">
    <dxf>
      <font>
        <color rgb="FF9C3300"/>
      </font>
      <fill>
        <patternFill>
          <bgColor rgb="FFFCE4D6"/>
        </patternFill>
      </fill>
    </dxf>
    <dxf>
      <font>
        <b/>
        <color rgb="FF9C3300"/>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videnceLog" displayName="EvidenceLog" ref="A2:H12" totalsRowShown="0">
  <tableColumns count="8">
    <tableColumn id="1" xr3:uid="{00000000-0010-0000-0000-000001000000}" name="Evidence ID"/>
    <tableColumn id="2" xr3:uid="{00000000-0010-0000-0000-000002000000}" name="Event / window UTC"/>
    <tableColumn id="3" xr3:uid="{00000000-0010-0000-0000-000003000000}" name="Source / record ID"/>
    <tableColumn id="4" xr3:uid="{00000000-0010-0000-0000-000004000000}" name="Entity / indicator"/>
    <tableColumn id="5" xr3:uid="{00000000-0010-0000-0000-000005000000}" name="Query / check / coverage"/>
    <tableColumn id="6" xr3:uid="{00000000-0010-0000-0000-000006000000}" name="Observation / result"/>
    <tableColumn id="7" xr3:uid="{00000000-0010-0000-0000-000007000000}" name="Artifact link / storage reference"/>
    <tableColumn id="8" xr3:uid="{00000000-0010-0000-0000-000008000000}" name="Collected by / UTC"/>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2354D"/>
  </sheetPr>
  <dimension ref="A1:E46"/>
  <sheetViews>
    <sheetView tabSelected="1" workbookViewId="0">
      <pane ySplit="1" topLeftCell="A36" activePane="bottomLeft" state="frozen"/>
      <selection pane="bottomLeft" activeCell="K42" sqref="K42"/>
    </sheetView>
  </sheetViews>
  <sheetFormatPr defaultRowHeight="15" x14ac:dyDescent="0.25"/>
  <cols>
    <col min="1" max="1" width="10" customWidth="1"/>
    <col min="2" max="2" width="39" customWidth="1"/>
    <col min="3" max="3" width="46" customWidth="1"/>
    <col min="4" max="4" width="16" customWidth="1"/>
    <col min="5" max="5" width="25" customWidth="1"/>
  </cols>
  <sheetData>
    <row r="1" spans="1:5" ht="90" customHeight="1" x14ac:dyDescent="0.25">
      <c r="A1" s="81" t="s">
        <v>365</v>
      </c>
      <c r="B1" s="82"/>
      <c r="C1" s="82"/>
      <c r="D1" s="82"/>
      <c r="E1" s="83"/>
    </row>
    <row r="2" spans="1:5" ht="26.1" customHeight="1" x14ac:dyDescent="0.25">
      <c r="A2" s="52" t="s">
        <v>0</v>
      </c>
      <c r="B2" s="9" t="s">
        <v>1</v>
      </c>
      <c r="C2" s="5"/>
      <c r="D2" s="3" t="s">
        <v>2</v>
      </c>
      <c r="E2" s="53"/>
    </row>
    <row r="3" spans="1:5" ht="26.1" customHeight="1" x14ac:dyDescent="0.25">
      <c r="A3" s="52"/>
      <c r="B3" s="9" t="s">
        <v>3</v>
      </c>
      <c r="C3" s="5"/>
      <c r="D3" s="3" t="s">
        <v>4</v>
      </c>
      <c r="E3" s="54" t="str">
        <f>IF('Time Utility'!H5="","",'Time Utility'!H5)</f>
        <v/>
      </c>
    </row>
    <row r="4" spans="1:5" ht="26.1" customHeight="1" thickBot="1" x14ac:dyDescent="0.3">
      <c r="A4" s="52"/>
      <c r="B4" s="9" t="s">
        <v>5</v>
      </c>
      <c r="C4" s="6"/>
      <c r="D4" s="3" t="s">
        <v>6</v>
      </c>
      <c r="E4" s="55" t="str">
        <f>IF(C5="","",IF(E5="","Check start time",IF(C4="","",IF(NOT(ISNUMBER(C4)),"Check alert date",IF(E5&lt;C4,"Check order",(E5-C4)*1440)))))</f>
        <v/>
      </c>
    </row>
    <row r="5" spans="1:5" ht="42" customHeight="1" thickBot="1" x14ac:dyDescent="0.3">
      <c r="A5" s="56" t="s">
        <v>7</v>
      </c>
      <c r="B5" s="4" t="s">
        <v>8</v>
      </c>
      <c r="C5" s="11"/>
      <c r="D5" s="3" t="s">
        <v>9</v>
      </c>
      <c r="E5" s="57" t="str">
        <f>IF(ISNUMBER('Time Utility'!H6),C5-'Time Utility'!H6/24,"")</f>
        <v/>
      </c>
    </row>
    <row r="6" spans="1:5" ht="26.1" customHeight="1" x14ac:dyDescent="0.25">
      <c r="A6" s="52"/>
      <c r="B6" s="9" t="s">
        <v>10</v>
      </c>
      <c r="C6" s="6"/>
      <c r="D6" s="3" t="s">
        <v>11</v>
      </c>
      <c r="E6" s="54">
        <v>15</v>
      </c>
    </row>
    <row r="7" spans="1:5" ht="26.1" customHeight="1" x14ac:dyDescent="0.25">
      <c r="A7" s="52"/>
      <c r="B7" s="9" t="s">
        <v>12</v>
      </c>
      <c r="C7" s="5"/>
      <c r="D7" s="3" t="s">
        <v>13</v>
      </c>
      <c r="E7" s="55" t="str">
        <f>IF(C5="","",IF(E5="","Check start time",IF(C6="","",IF(NOT(ISNUMBER(C6)),"Check decision date",IF(C6&lt;E5,"Check order",(C6-E5)*1440)))))</f>
        <v/>
      </c>
    </row>
    <row r="8" spans="1:5" ht="26.1" customHeight="1" x14ac:dyDescent="0.25">
      <c r="A8" s="52"/>
      <c r="B8" s="9" t="s">
        <v>14</v>
      </c>
      <c r="C8" s="5"/>
      <c r="D8" s="3" t="s">
        <v>15</v>
      </c>
      <c r="E8" s="58"/>
    </row>
    <row r="9" spans="1:5" ht="33.950000000000003" customHeight="1" thickBot="1" x14ac:dyDescent="0.3">
      <c r="A9" s="59" t="s">
        <v>16</v>
      </c>
      <c r="B9" s="4" t="s">
        <v>17</v>
      </c>
      <c r="C9" s="4" t="s">
        <v>18</v>
      </c>
      <c r="D9" s="4" t="s">
        <v>19</v>
      </c>
      <c r="E9" s="60" t="str">
        <f>"Evidence IDs | v7"&amp;CHAR(10)&amp;"Case: "&amp;IF(C2="","[enter case ID]",C2)</f>
        <v>Evidence IDs | v7
Case: [enter case ID]</v>
      </c>
    </row>
    <row r="10" spans="1:5" ht="23.1" customHeight="1" thickBot="1" x14ac:dyDescent="0.3">
      <c r="A10" s="71" t="s">
        <v>228</v>
      </c>
      <c r="B10" s="74" t="s">
        <v>229</v>
      </c>
      <c r="C10" s="74"/>
      <c r="D10" s="74"/>
      <c r="E10" s="75"/>
    </row>
    <row r="11" spans="1:5" ht="74.099999999999994" customHeight="1" x14ac:dyDescent="0.25">
      <c r="A11" s="72"/>
      <c r="B11" s="45" t="s">
        <v>358</v>
      </c>
      <c r="C11" s="13"/>
      <c r="D11" s="93" t="s">
        <v>20</v>
      </c>
      <c r="E11" s="94"/>
    </row>
    <row r="12" spans="1:5" ht="21.95" customHeight="1" thickBot="1" x14ac:dyDescent="0.3">
      <c r="A12" s="73"/>
      <c r="B12" s="107" t="s">
        <v>21</v>
      </c>
      <c r="C12" s="108"/>
      <c r="D12" s="95"/>
      <c r="E12" s="96"/>
    </row>
    <row r="13" spans="1:5" ht="23.1" customHeight="1" thickBot="1" x14ac:dyDescent="0.3">
      <c r="A13" s="71" t="s">
        <v>230</v>
      </c>
      <c r="B13" s="74" t="s">
        <v>231</v>
      </c>
      <c r="C13" s="74"/>
      <c r="D13" s="74"/>
      <c r="E13" s="75"/>
    </row>
    <row r="14" spans="1:5" ht="74.099999999999994" customHeight="1" x14ac:dyDescent="0.25">
      <c r="A14" s="72"/>
      <c r="B14" s="45" t="s">
        <v>359</v>
      </c>
      <c r="C14" s="13"/>
      <c r="D14" s="93" t="s">
        <v>20</v>
      </c>
      <c r="E14" s="94"/>
    </row>
    <row r="15" spans="1:5" ht="21.95" customHeight="1" thickBot="1" x14ac:dyDescent="0.3">
      <c r="A15" s="73"/>
      <c r="B15" s="107" t="s">
        <v>21</v>
      </c>
      <c r="C15" s="108"/>
      <c r="D15" s="95"/>
      <c r="E15" s="96"/>
    </row>
    <row r="16" spans="1:5" ht="23.1" customHeight="1" thickBot="1" x14ac:dyDescent="0.3">
      <c r="A16" s="71" t="s">
        <v>232</v>
      </c>
      <c r="B16" s="74" t="s">
        <v>233</v>
      </c>
      <c r="C16" s="74"/>
      <c r="D16" s="74"/>
      <c r="E16" s="75"/>
    </row>
    <row r="17" spans="1:5" ht="108" customHeight="1" x14ac:dyDescent="0.25">
      <c r="A17" s="72"/>
      <c r="B17" s="45" t="s">
        <v>360</v>
      </c>
      <c r="C17" s="13"/>
      <c r="D17" s="93" t="s">
        <v>20</v>
      </c>
      <c r="E17" s="94"/>
    </row>
    <row r="18" spans="1:5" ht="21.95" customHeight="1" thickBot="1" x14ac:dyDescent="0.3">
      <c r="A18" s="73"/>
      <c r="B18" s="107" t="s">
        <v>21</v>
      </c>
      <c r="C18" s="108"/>
      <c r="D18" s="95"/>
      <c r="E18" s="96"/>
    </row>
    <row r="19" spans="1:5" ht="23.1" customHeight="1" thickBot="1" x14ac:dyDescent="0.3">
      <c r="A19" s="71" t="s">
        <v>234</v>
      </c>
      <c r="B19" s="74" t="s">
        <v>235</v>
      </c>
      <c r="C19" s="74"/>
      <c r="D19" s="74"/>
      <c r="E19" s="75"/>
    </row>
    <row r="20" spans="1:5" ht="84.95" customHeight="1" x14ac:dyDescent="0.25">
      <c r="A20" s="72"/>
      <c r="B20" s="45" t="s">
        <v>361</v>
      </c>
      <c r="C20" s="13"/>
      <c r="D20" s="93" t="s">
        <v>20</v>
      </c>
      <c r="E20" s="94"/>
    </row>
    <row r="21" spans="1:5" ht="21.95" customHeight="1" thickBot="1" x14ac:dyDescent="0.3">
      <c r="A21" s="73"/>
      <c r="B21" s="107" t="s">
        <v>21</v>
      </c>
      <c r="C21" s="108"/>
      <c r="D21" s="95"/>
      <c r="E21" s="96"/>
    </row>
    <row r="22" spans="1:5" ht="23.1" customHeight="1" thickBot="1" x14ac:dyDescent="0.3">
      <c r="A22" s="78" t="s">
        <v>236</v>
      </c>
      <c r="B22" s="76" t="s">
        <v>237</v>
      </c>
      <c r="C22" s="76"/>
      <c r="D22" s="76"/>
      <c r="E22" s="77"/>
    </row>
    <row r="23" spans="1:5" ht="98.1" customHeight="1" x14ac:dyDescent="0.25">
      <c r="A23" s="79"/>
      <c r="B23" s="46" t="s">
        <v>362</v>
      </c>
      <c r="C23" s="13"/>
      <c r="D23" s="93" t="s">
        <v>20</v>
      </c>
      <c r="E23" s="94"/>
    </row>
    <row r="24" spans="1:5" ht="21.95" customHeight="1" thickBot="1" x14ac:dyDescent="0.3">
      <c r="A24" s="80"/>
      <c r="B24" s="107" t="s">
        <v>21</v>
      </c>
      <c r="C24" s="108"/>
      <c r="D24" s="95"/>
      <c r="E24" s="96"/>
    </row>
    <row r="25" spans="1:5" ht="23.1" customHeight="1" thickBot="1" x14ac:dyDescent="0.3">
      <c r="A25" s="78" t="s">
        <v>238</v>
      </c>
      <c r="B25" s="76" t="s">
        <v>239</v>
      </c>
      <c r="C25" s="76"/>
      <c r="D25" s="76"/>
      <c r="E25" s="77"/>
    </row>
    <row r="26" spans="1:5" ht="92.1" customHeight="1" x14ac:dyDescent="0.25">
      <c r="A26" s="79"/>
      <c r="B26" s="46" t="s">
        <v>363</v>
      </c>
      <c r="C26" s="13"/>
      <c r="D26" s="93" t="s">
        <v>20</v>
      </c>
      <c r="E26" s="94"/>
    </row>
    <row r="27" spans="1:5" ht="21.95" customHeight="1" thickBot="1" x14ac:dyDescent="0.3">
      <c r="A27" s="80"/>
      <c r="B27" s="107" t="s">
        <v>21</v>
      </c>
      <c r="C27" s="108"/>
      <c r="D27" s="95"/>
      <c r="E27" s="96"/>
    </row>
    <row r="28" spans="1:5" ht="24.95" customHeight="1" thickBot="1" x14ac:dyDescent="0.3">
      <c r="A28" s="61" t="s">
        <v>22</v>
      </c>
      <c r="B28" s="2"/>
      <c r="C28" s="62"/>
      <c r="D28" s="2"/>
      <c r="E28" s="97"/>
    </row>
    <row r="29" spans="1:5" ht="48" customHeight="1" thickBot="1" x14ac:dyDescent="0.3">
      <c r="A29" s="63" t="s">
        <v>23</v>
      </c>
      <c r="B29" s="48" t="s">
        <v>24</v>
      </c>
      <c r="C29" s="14"/>
      <c r="D29" s="98" t="s">
        <v>25</v>
      </c>
      <c r="E29" s="99"/>
    </row>
    <row r="30" spans="1:5" ht="42" customHeight="1" x14ac:dyDescent="0.25">
      <c r="A30" s="64"/>
      <c r="B30" s="48" t="s">
        <v>26</v>
      </c>
      <c r="C30" s="14"/>
      <c r="D30" s="98" t="s">
        <v>27</v>
      </c>
      <c r="E30" s="99"/>
    </row>
    <row r="31" spans="1:5" ht="44.1" customHeight="1" x14ac:dyDescent="0.25">
      <c r="A31" s="64"/>
      <c r="B31" s="49" t="s">
        <v>28</v>
      </c>
      <c r="C31" s="42"/>
      <c r="D31" s="51" t="s">
        <v>29</v>
      </c>
      <c r="E31" s="100" t="str">
        <f>IF(AND(C31="Refer for closure review",OR(E30="High",E30="Not assessed",E30="",C30&lt;&gt;"Benign (validated)")),"Resolve assessment before closure review","Definitions: Team Setup")</f>
        <v>Definitions: Team Setup</v>
      </c>
    </row>
    <row r="32" spans="1:5" ht="63.95" customHeight="1" thickBot="1" x14ac:dyDescent="0.3">
      <c r="A32" s="64"/>
      <c r="B32" s="49" t="s">
        <v>30</v>
      </c>
      <c r="C32" s="39"/>
      <c r="D32" s="51" t="s">
        <v>31</v>
      </c>
      <c r="E32" s="101"/>
    </row>
    <row r="33" spans="1:5" ht="39.950000000000003" customHeight="1" thickBot="1" x14ac:dyDescent="0.3">
      <c r="A33" s="65" t="s">
        <v>32</v>
      </c>
      <c r="B33" s="50" t="s">
        <v>33</v>
      </c>
      <c r="C33" s="41"/>
      <c r="D33" s="51" t="s">
        <v>34</v>
      </c>
      <c r="E33" s="102"/>
    </row>
    <row r="34" spans="1:5" ht="21.95" customHeight="1" thickBot="1" x14ac:dyDescent="0.3">
      <c r="A34" s="64"/>
      <c r="B34" s="109" t="s">
        <v>35</v>
      </c>
      <c r="C34" s="110"/>
      <c r="D34" s="40" t="s">
        <v>36</v>
      </c>
      <c r="E34" s="66"/>
    </row>
    <row r="35" spans="1:5" ht="54" customHeight="1" thickBot="1" x14ac:dyDescent="0.3">
      <c r="A35" s="64"/>
      <c r="B35" s="51" t="s">
        <v>37</v>
      </c>
      <c r="C35" s="39"/>
      <c r="D35" s="51" t="s">
        <v>38</v>
      </c>
      <c r="E35" s="102" t="s">
        <v>39</v>
      </c>
    </row>
    <row r="36" spans="1:5" ht="39.950000000000003" customHeight="1" thickBot="1" x14ac:dyDescent="0.3">
      <c r="A36" s="65" t="s">
        <v>40</v>
      </c>
      <c r="B36" s="51" t="s">
        <v>41</v>
      </c>
      <c r="C36" s="39"/>
      <c r="D36" s="51" t="s">
        <v>42</v>
      </c>
      <c r="E36" s="103"/>
    </row>
    <row r="37" spans="1:5" ht="21.95" customHeight="1" x14ac:dyDescent="0.25">
      <c r="A37" s="64"/>
      <c r="B37" s="111" t="s">
        <v>43</v>
      </c>
      <c r="C37" s="112"/>
      <c r="D37" s="104"/>
      <c r="E37" s="105"/>
    </row>
    <row r="38" spans="1:5" ht="36" customHeight="1" x14ac:dyDescent="0.25">
      <c r="A38" s="64"/>
      <c r="B38" s="51" t="s">
        <v>44</v>
      </c>
      <c r="C38" s="39"/>
      <c r="D38" s="51" t="s">
        <v>45</v>
      </c>
      <c r="E38" s="101"/>
    </row>
    <row r="39" spans="1:5" ht="21.95" customHeight="1" x14ac:dyDescent="0.25">
      <c r="A39" s="64"/>
      <c r="B39" s="111" t="s">
        <v>46</v>
      </c>
      <c r="C39" s="112"/>
      <c r="D39" s="104"/>
      <c r="E39" s="105"/>
    </row>
    <row r="40" spans="1:5" ht="36" customHeight="1" x14ac:dyDescent="0.25">
      <c r="A40" s="64"/>
      <c r="B40" s="51" t="s">
        <v>47</v>
      </c>
      <c r="C40" s="39"/>
      <c r="D40" s="106" t="s">
        <v>48</v>
      </c>
      <c r="E40" s="102"/>
    </row>
    <row r="41" spans="1:5" ht="21.95" customHeight="1" x14ac:dyDescent="0.25">
      <c r="A41" s="64"/>
      <c r="B41" s="111" t="s">
        <v>49</v>
      </c>
      <c r="C41" s="112"/>
      <c r="D41" s="104"/>
      <c r="E41" s="105"/>
    </row>
    <row r="42" spans="1:5" ht="32.1" customHeight="1" x14ac:dyDescent="0.25">
      <c r="A42" s="64"/>
      <c r="B42" s="51" t="s">
        <v>50</v>
      </c>
      <c r="C42" s="42"/>
      <c r="D42" s="104"/>
      <c r="E42" s="105"/>
    </row>
    <row r="43" spans="1:5" ht="32.1" customHeight="1" x14ac:dyDescent="0.25">
      <c r="A43" s="64"/>
      <c r="B43" s="51" t="s">
        <v>51</v>
      </c>
      <c r="C43" s="42"/>
      <c r="D43" s="104"/>
      <c r="E43" s="105"/>
    </row>
    <row r="44" spans="1:5" ht="44.1" customHeight="1" x14ac:dyDescent="0.25">
      <c r="A44" s="64"/>
      <c r="B44" s="51" t="s">
        <v>52</v>
      </c>
      <c r="C44" s="43" t="str">
        <f>IF(AND(C2&lt;&gt;"",COUNT(C12,C15,C18,C21,C24,C27)&lt;6),"Record findings UTC times",IF(OR(C2="",C3="",C5="",C6="",C7="",C29="",C30="",C31="",E29="",E30="",E32="",E36="",E38=""),"Complete case and assessment fields",IF(OR(NOT(ISNUMBER(E7)),E7&lt;0),"Check timestamps",IF(AND(E32="Declared",OR(E33="",NOT(ISNUMBER(E34)))),"Record declaration authority and UTC",IF(OR(C11="",C14="",C17="",C20="",C23="",C26=""),"Record findings or N/A reason",IF(COUNTIFS(D11:D26,"Done")+COUNTIFS(D11:D26,"N/A")&lt;6,"Carry forward incomplete steps",IF(COUNTBLANK(C32:C41)&gt;0,"Complete action and handoff details",IF(OR(AND(NOT(ISNUMBER(C34)),C34&lt;&gt;"N/A"),NOT(ISNUMBER(C37)),NOT(ISNUMBER(C39)),AND(NOT(ISNUMBER(C41)),C41&lt;&gt;"N/A")),"Check separate UTC fields",IF(C42&lt;&gt;"Yes","Save ticket notes and evidence",IF(OR(C43="Yes",C43="Not required by runbook"),"Recorded - review quality and follow-up","Await recipient acknowledgment"))))))))))</f>
        <v>Complete case and assessment fields</v>
      </c>
      <c r="D44" s="104"/>
      <c r="E44" s="105"/>
    </row>
    <row r="45" spans="1:5" ht="21.95" customHeight="1" x14ac:dyDescent="0.25">
      <c r="A45" s="64"/>
      <c r="B45" s="10"/>
      <c r="C45" s="10"/>
      <c r="D45" s="10"/>
      <c r="E45" s="67"/>
    </row>
    <row r="46" spans="1:5" ht="21.95" customHeight="1" thickBot="1" x14ac:dyDescent="0.3">
      <c r="A46" s="68" t="s">
        <v>53</v>
      </c>
      <c r="B46" s="69"/>
      <c r="C46" s="69"/>
      <c r="D46" s="69"/>
      <c r="E46" s="70"/>
    </row>
  </sheetData>
  <mergeCells count="25">
    <mergeCell ref="A1:E1"/>
    <mergeCell ref="B10:E10"/>
    <mergeCell ref="B13:E13"/>
    <mergeCell ref="A10:A12"/>
    <mergeCell ref="D11:D12"/>
    <mergeCell ref="E11:E12"/>
    <mergeCell ref="B19:E19"/>
    <mergeCell ref="B22:E22"/>
    <mergeCell ref="B25:E25"/>
    <mergeCell ref="A25:A27"/>
    <mergeCell ref="D26:D27"/>
    <mergeCell ref="E26:E27"/>
    <mergeCell ref="A22:A24"/>
    <mergeCell ref="D23:D24"/>
    <mergeCell ref="E23:E24"/>
    <mergeCell ref="A19:A21"/>
    <mergeCell ref="D20:D21"/>
    <mergeCell ref="E20:E21"/>
    <mergeCell ref="A16:A18"/>
    <mergeCell ref="D17:D18"/>
    <mergeCell ref="E17:E18"/>
    <mergeCell ref="A13:A15"/>
    <mergeCell ref="D14:D15"/>
    <mergeCell ref="E14:E15"/>
    <mergeCell ref="B16:E16"/>
  </mergeCells>
  <conditionalFormatting sqref="D10:D11 D13:D14 D16:D17">
    <cfRule type="containsText" dxfId="1" priority="2" operator="containsText" text="Blocked"/>
  </conditionalFormatting>
  <conditionalFormatting sqref="E7">
    <cfRule type="expression" dxfId="0" priority="3">
      <formula>AND(ISNUMBER(E7),E7&gt;15)</formula>
    </cfRule>
  </conditionalFormatting>
  <dataValidations count="13">
    <dataValidation type="list" sqref="E8" xr:uid="{00000000-0002-0000-0000-000000000000}">
      <formula1>"First (EDT),Second (EST)"</formula1>
    </dataValidation>
    <dataValidation type="list" allowBlank="1" showInputMessage="1" showErrorMessage="1" sqref="D14 D26 D23 D20 D17 D11" xr:uid="{00000000-0002-0000-0000-000001000000}">
      <formula1>"Not started,In progress,Done,Blocked,N/A"</formula1>
    </dataValidation>
    <dataValidation type="list" sqref="E2" xr:uid="{00000000-0002-0000-0000-000002000000}">
      <formula1>"P1 - Critical,P2 - High,P3 - Medium,P4 - Low"</formula1>
    </dataValidation>
    <dataValidation type="list" allowBlank="1" showInputMessage="1" showErrorMessage="1" sqref="E32" xr:uid="{00000000-0002-0000-0000-000003000000}">
      <formula1>"Pending review,Declared,Criteria not met"</formula1>
    </dataValidation>
    <dataValidation type="list" allowBlank="1" showInputMessage="1" showErrorMessage="1" sqref="E30" xr:uid="{00000000-0002-0000-0000-000004000000}">
      <formula1>"Low,Moderate,High,Not assessed"</formula1>
    </dataValidation>
    <dataValidation type="list" allowBlank="1" showInputMessage="1" showErrorMessage="1" sqref="C30" xr:uid="{00000000-0002-0000-0000-000005000000}">
      <formula1>"Undetermined,Suspicious,Malicious (validated),Benign (validated)"</formula1>
    </dataValidation>
    <dataValidation type="list" allowBlank="1" showInputMessage="1" showErrorMessage="1" sqref="E29" xr:uid="{00000000-0002-0000-0000-000006000000}">
      <formula1>"Critical,High,Medium,Low,Not assessed"</formula1>
    </dataValidation>
    <dataValidation type="list" allowBlank="1" showInputMessage="1" showErrorMessage="1" sqref="C29" xr:uid="{00000000-0002-0000-0000-000007000000}">
      <formula1>"Yes,No observed indicators,Unknown"</formula1>
    </dataValidation>
    <dataValidation type="list" allowBlank="1" showInputMessage="1" showErrorMessage="1" sqref="C43" xr:uid="{00000000-0002-0000-0000-000008000000}">
      <formula1>"Yes,No,Not required by runbook"</formula1>
    </dataValidation>
    <dataValidation type="list" allowBlank="1" showInputMessage="1" showErrorMessage="1" sqref="C31" xr:uid="{00000000-0002-0000-0000-000009000000}">
      <formula1>"Escalate now,Continue investigation,Refer for closure review"</formula1>
    </dataValidation>
    <dataValidation type="list" allowBlank="1" showInputMessage="1" showErrorMessage="1" sqref="E38" xr:uid="{00000000-0002-0000-0000-00000A000000}">
      <formula1>"One-off observed,Recurring / related,Unknown"</formula1>
    </dataValidation>
    <dataValidation type="list" allowBlank="1" showInputMessage="1" showErrorMessage="1" sqref="C42" xr:uid="{00000000-0002-0000-0000-00000B000000}">
      <formula1>"Yes,No"</formula1>
    </dataValidation>
    <dataValidation type="list" errorStyle="warning" showErrorMessage="1" errorTitle="Specific impact" error="Use a listed category or retain a more specific impact description." sqref="E36" xr:uid="{00000000-0002-0000-0000-00000C000000}">
      <formula1>"Not assessed,No observed impact,Service degradation,Service outage,Data confidentiality impact,Data integrity impact,Multiple impacts"</formula1>
    </dataValidation>
  </dataValidations>
  <printOptions horizontalCentered="1"/>
  <pageMargins left="0.15" right="0.15" top="0.25" bottom="0.22" header="0.05" footer="0.05"/>
  <pageSetup scale="95" orientation="landscape" r:id="rId1"/>
  <headerFooter>
    <oddFooter>&amp;L&amp;8© Jim Furstenberg, Ph.D., P.I. All rights reserved.&amp;R&amp;8Page &amp;P of &amp;N</oddFooter>
  </headerFooter>
  <rowBreaks count="3" manualBreakCount="3">
    <brk id="15" max="4" man="1"/>
    <brk id="28" max="4" man="1"/>
    <brk id="35" max="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workbookViewId="0">
      <pane ySplit="2" topLeftCell="A3" activePane="bottomLeft" state="frozen"/>
      <selection pane="bottomLeft" sqref="A1:H1"/>
    </sheetView>
  </sheetViews>
  <sheetFormatPr defaultRowHeight="15" x14ac:dyDescent="0.25"/>
  <cols>
    <col min="1" max="1" width="12" customWidth="1"/>
    <col min="2" max="2" width="25" customWidth="1"/>
    <col min="3" max="3" width="28" customWidth="1"/>
    <col min="4" max="4" width="33" customWidth="1"/>
    <col min="5" max="6" width="45" customWidth="1"/>
    <col min="7" max="7" width="34" customWidth="1"/>
    <col min="8" max="8" width="30" customWidth="1"/>
  </cols>
  <sheetData>
    <row r="1" spans="1:8" ht="84.95" customHeight="1" x14ac:dyDescent="0.25">
      <c r="A1" s="84" t="s">
        <v>54</v>
      </c>
      <c r="B1" s="85"/>
      <c r="C1" s="85"/>
      <c r="D1" s="85"/>
      <c r="E1" s="85"/>
      <c r="F1" s="85"/>
      <c r="G1" s="85"/>
      <c r="H1" s="85"/>
    </row>
    <row r="2" spans="1:8" ht="33.950000000000003" customHeight="1" x14ac:dyDescent="0.25">
      <c r="A2" s="4" t="s">
        <v>55</v>
      </c>
      <c r="B2" s="4" t="s">
        <v>56</v>
      </c>
      <c r="C2" s="4" t="s">
        <v>57</v>
      </c>
      <c r="D2" s="4" t="s">
        <v>58</v>
      </c>
      <c r="E2" s="4" t="s">
        <v>59</v>
      </c>
      <c r="F2" s="4" t="s">
        <v>60</v>
      </c>
      <c r="G2" s="4" t="s">
        <v>61</v>
      </c>
      <c r="H2" s="4" t="s">
        <v>62</v>
      </c>
    </row>
    <row r="3" spans="1:8" ht="62.1" customHeight="1" x14ac:dyDescent="0.25">
      <c r="A3" s="7"/>
      <c r="B3" s="7"/>
      <c r="C3" s="7"/>
      <c r="D3" s="7"/>
      <c r="E3" s="7"/>
      <c r="F3" s="7"/>
      <c r="G3" s="7"/>
      <c r="H3" s="7"/>
    </row>
    <row r="4" spans="1:8" ht="62.1" customHeight="1" x14ac:dyDescent="0.25">
      <c r="A4" s="8"/>
      <c r="B4" s="8"/>
      <c r="C4" s="8"/>
      <c r="D4" s="8"/>
      <c r="E4" s="8"/>
      <c r="F4" s="8"/>
      <c r="G4" s="8"/>
      <c r="H4" s="8"/>
    </row>
    <row r="5" spans="1:8" ht="62.1" customHeight="1" x14ac:dyDescent="0.25">
      <c r="A5" s="7"/>
      <c r="B5" s="7"/>
      <c r="C5" s="7"/>
      <c r="D5" s="7"/>
      <c r="E5" s="7"/>
      <c r="F5" s="7"/>
      <c r="G5" s="7"/>
      <c r="H5" s="7"/>
    </row>
    <row r="6" spans="1:8" ht="62.1" customHeight="1" x14ac:dyDescent="0.25">
      <c r="A6" s="8"/>
      <c r="B6" s="8"/>
      <c r="C6" s="8"/>
      <c r="D6" s="8"/>
      <c r="E6" s="8"/>
      <c r="F6" s="8"/>
      <c r="G6" s="8"/>
      <c r="H6" s="8"/>
    </row>
    <row r="7" spans="1:8" ht="62.1" customHeight="1" x14ac:dyDescent="0.25">
      <c r="A7" s="7"/>
      <c r="B7" s="7"/>
      <c r="C7" s="7"/>
      <c r="D7" s="7"/>
      <c r="E7" s="7"/>
      <c r="F7" s="7"/>
      <c r="G7" s="7"/>
      <c r="H7" s="7"/>
    </row>
    <row r="8" spans="1:8" ht="62.1" customHeight="1" x14ac:dyDescent="0.25">
      <c r="A8" s="8"/>
      <c r="B8" s="8"/>
      <c r="C8" s="8"/>
      <c r="D8" s="8"/>
      <c r="E8" s="8"/>
      <c r="F8" s="8"/>
      <c r="G8" s="8"/>
      <c r="H8" s="8"/>
    </row>
    <row r="9" spans="1:8" ht="62.1" customHeight="1" x14ac:dyDescent="0.25">
      <c r="A9" s="7"/>
      <c r="B9" s="7"/>
      <c r="C9" s="7"/>
      <c r="D9" s="7"/>
      <c r="E9" s="7"/>
      <c r="F9" s="7"/>
      <c r="G9" s="7"/>
      <c r="H9" s="7"/>
    </row>
    <row r="10" spans="1:8" ht="62.1" customHeight="1" x14ac:dyDescent="0.25">
      <c r="A10" s="8"/>
      <c r="B10" s="8"/>
      <c r="C10" s="8"/>
      <c r="D10" s="8"/>
      <c r="E10" s="8"/>
      <c r="F10" s="8"/>
      <c r="G10" s="8"/>
      <c r="H10" s="8"/>
    </row>
    <row r="11" spans="1:8" ht="62.1" customHeight="1" x14ac:dyDescent="0.25">
      <c r="A11" s="7"/>
      <c r="B11" s="7"/>
      <c r="C11" s="7"/>
      <c r="D11" s="7"/>
      <c r="E11" s="7"/>
      <c r="F11" s="7"/>
      <c r="G11" s="7"/>
      <c r="H11" s="7"/>
    </row>
    <row r="12" spans="1:8" ht="62.1" customHeight="1" x14ac:dyDescent="0.25">
      <c r="A12" s="8"/>
      <c r="B12" s="8"/>
      <c r="C12" s="8"/>
      <c r="D12" s="8"/>
      <c r="E12" s="8"/>
      <c r="F12" s="8"/>
      <c r="G12" s="8"/>
      <c r="H12" s="8"/>
    </row>
    <row r="13" spans="1:8" ht="26.1" customHeight="1" x14ac:dyDescent="0.25">
      <c r="A13" s="1"/>
      <c r="B13" s="1"/>
      <c r="C13" s="1"/>
      <c r="D13" s="1"/>
      <c r="E13" s="1"/>
      <c r="F13" s="1"/>
      <c r="G13" s="1"/>
      <c r="H13" s="1"/>
    </row>
    <row r="14" spans="1:8" ht="26.1" customHeight="1" x14ac:dyDescent="0.25">
      <c r="A14" s="2" t="s">
        <v>63</v>
      </c>
      <c r="B14" s="2"/>
      <c r="C14" s="2"/>
      <c r="D14" s="2"/>
      <c r="E14" s="2"/>
      <c r="F14" s="2"/>
      <c r="G14" s="2"/>
      <c r="H14" s="2"/>
    </row>
  </sheetData>
  <mergeCells count="1">
    <mergeCell ref="A1:H1"/>
  </mergeCells>
  <pageMargins left="0.7" right="0.7" top="0.75" bottom="0.75" header="0.3" footer="0.3"/>
  <pageSetup orientation="portrait" r:id="rId1"/>
  <headerFooter>
    <oddHeader>&amp;R&amp;8Initial SOC triage - v7</oddHeader>
    <oddFooter>&amp;L&amp;8© Jim Furstenberg, Ph.D., P.I. All rights reserved.&amp;R&amp;8Page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workbookViewId="0">
      <pane ySplit="2" topLeftCell="A3" activePane="bottomLeft" state="frozen"/>
      <selection pane="bottomLeft"/>
    </sheetView>
  </sheetViews>
  <sheetFormatPr defaultRowHeight="15" x14ac:dyDescent="0.25"/>
  <cols>
    <col min="1" max="1" width="34" customWidth="1"/>
    <col min="2" max="2" width="65" customWidth="1"/>
    <col min="3" max="3" width="48" customWidth="1"/>
    <col min="4" max="4" width="58" customWidth="1"/>
  </cols>
  <sheetData>
    <row r="1" spans="1:4" ht="54.95" customHeight="1" x14ac:dyDescent="0.25">
      <c r="A1" s="86" t="s">
        <v>364</v>
      </c>
      <c r="B1" s="87"/>
      <c r="C1" s="87"/>
      <c r="D1" s="1"/>
    </row>
    <row r="2" spans="1:4" ht="33.950000000000003" customHeight="1" x14ac:dyDescent="0.25">
      <c r="A2" s="20" t="s">
        <v>240</v>
      </c>
      <c r="B2" s="20" t="s">
        <v>241</v>
      </c>
      <c r="C2" s="20" t="s">
        <v>242</v>
      </c>
    </row>
    <row r="3" spans="1:4" ht="80.099999999999994" customHeight="1" x14ac:dyDescent="0.25">
      <c r="A3" s="17" t="s">
        <v>243</v>
      </c>
      <c r="B3" s="15"/>
      <c r="C3" s="12" t="s">
        <v>244</v>
      </c>
    </row>
    <row r="4" spans="1:4" ht="80.099999999999994" customHeight="1" x14ac:dyDescent="0.25">
      <c r="A4" s="17" t="s">
        <v>245</v>
      </c>
      <c r="B4" s="15"/>
      <c r="C4" s="12" t="s">
        <v>246</v>
      </c>
    </row>
    <row r="5" spans="1:4" ht="80.099999999999994" customHeight="1" x14ac:dyDescent="0.25">
      <c r="A5" s="17" t="s">
        <v>247</v>
      </c>
      <c r="B5" s="15"/>
      <c r="C5" s="12" t="s">
        <v>248</v>
      </c>
    </row>
    <row r="6" spans="1:4" ht="80.099999999999994" customHeight="1" x14ac:dyDescent="0.25">
      <c r="A6" s="17" t="s">
        <v>249</v>
      </c>
      <c r="B6" s="15"/>
      <c r="C6" s="12" t="s">
        <v>250</v>
      </c>
    </row>
    <row r="7" spans="1:4" ht="80.099999999999994" customHeight="1" x14ac:dyDescent="0.25">
      <c r="A7" s="17" t="s">
        <v>251</v>
      </c>
      <c r="B7" s="15"/>
      <c r="C7" s="12" t="s">
        <v>252</v>
      </c>
    </row>
    <row r="8" spans="1:4" ht="80.099999999999994" customHeight="1" x14ac:dyDescent="0.25">
      <c r="A8" s="17" t="s">
        <v>253</v>
      </c>
      <c r="B8" s="15"/>
      <c r="C8" s="12" t="s">
        <v>254</v>
      </c>
    </row>
    <row r="9" spans="1:4" ht="80.099999999999994" customHeight="1" x14ac:dyDescent="0.25">
      <c r="A9" s="17" t="s">
        <v>255</v>
      </c>
      <c r="B9" s="15"/>
      <c r="C9" s="12" t="s">
        <v>256</v>
      </c>
    </row>
    <row r="10" spans="1:4" ht="80.099999999999994" customHeight="1" x14ac:dyDescent="0.25">
      <c r="A10" s="12" t="s">
        <v>257</v>
      </c>
      <c r="B10" s="12"/>
      <c r="C10" s="12" t="s">
        <v>258</v>
      </c>
      <c r="D10" s="1"/>
    </row>
    <row r="11" spans="1:4" ht="21.95" customHeight="1" x14ac:dyDescent="0.25">
      <c r="A11" s="18"/>
      <c r="B11" s="18"/>
      <c r="C11" s="18"/>
      <c r="D11" s="1"/>
    </row>
    <row r="12" spans="1:4" ht="80.099999999999994" customHeight="1" x14ac:dyDescent="0.25">
      <c r="A12" s="12" t="s">
        <v>259</v>
      </c>
      <c r="B12" s="12" t="s">
        <v>260</v>
      </c>
      <c r="C12" s="12"/>
      <c r="D12" s="1"/>
    </row>
    <row r="13" spans="1:4" ht="80.099999999999994" customHeight="1" x14ac:dyDescent="0.25">
      <c r="A13" s="12" t="s">
        <v>261</v>
      </c>
      <c r="B13" s="12" t="s">
        <v>262</v>
      </c>
      <c r="C13" s="12"/>
      <c r="D13" s="1"/>
    </row>
    <row r="14" spans="1:4" ht="80.099999999999994" customHeight="1" x14ac:dyDescent="0.25">
      <c r="A14" s="12" t="s">
        <v>263</v>
      </c>
      <c r="B14" s="12" t="s">
        <v>264</v>
      </c>
      <c r="C14" s="12"/>
      <c r="D14" s="1"/>
    </row>
    <row r="15" spans="1:4" ht="80.099999999999994" customHeight="1" x14ac:dyDescent="0.25">
      <c r="A15" s="12" t="s">
        <v>265</v>
      </c>
      <c r="B15" s="12" t="s">
        <v>266</v>
      </c>
      <c r="C15" s="12"/>
      <c r="D15" s="1"/>
    </row>
    <row r="16" spans="1:4" ht="21.95" customHeight="1" x14ac:dyDescent="0.25">
      <c r="A16" s="18"/>
      <c r="B16" s="18"/>
      <c r="C16" s="18"/>
    </row>
    <row r="17" spans="1:3" ht="21.95" customHeight="1" x14ac:dyDescent="0.25">
      <c r="A17" s="18"/>
      <c r="B17" s="18"/>
      <c r="C17" s="18"/>
    </row>
    <row r="18" spans="1:3" ht="80.099999999999994" customHeight="1" x14ac:dyDescent="0.25">
      <c r="A18" s="12" t="s">
        <v>267</v>
      </c>
      <c r="B18" s="12" t="s">
        <v>268</v>
      </c>
      <c r="C18" s="12"/>
    </row>
    <row r="19" spans="1:3" ht="21.95" customHeight="1" x14ac:dyDescent="0.25">
      <c r="A19" s="19"/>
      <c r="B19" s="19"/>
      <c r="C19" s="19"/>
    </row>
    <row r="20" spans="1:3" ht="33.950000000000003" customHeight="1" x14ac:dyDescent="0.25">
      <c r="A20" s="20" t="s">
        <v>26</v>
      </c>
      <c r="B20" s="20" t="s">
        <v>269</v>
      </c>
      <c r="C20" s="20" t="s">
        <v>270</v>
      </c>
    </row>
    <row r="21" spans="1:3" ht="80.099999999999994" customHeight="1" x14ac:dyDescent="0.25">
      <c r="A21" s="16" t="s">
        <v>271</v>
      </c>
      <c r="B21" s="16" t="s">
        <v>272</v>
      </c>
      <c r="C21" s="16" t="s">
        <v>273</v>
      </c>
    </row>
    <row r="22" spans="1:3" ht="80.099999999999994" customHeight="1" x14ac:dyDescent="0.25">
      <c r="A22" s="15" t="s">
        <v>274</v>
      </c>
      <c r="B22" s="15" t="s">
        <v>275</v>
      </c>
      <c r="C22" s="15" t="s">
        <v>276</v>
      </c>
    </row>
    <row r="23" spans="1:3" ht="80.099999999999994" customHeight="1" x14ac:dyDescent="0.25">
      <c r="A23" s="16" t="s">
        <v>277</v>
      </c>
      <c r="B23" s="16" t="s">
        <v>278</v>
      </c>
      <c r="C23" s="16" t="s">
        <v>279</v>
      </c>
    </row>
    <row r="24" spans="1:3" ht="80.099999999999994" customHeight="1" x14ac:dyDescent="0.25">
      <c r="A24" s="12" t="s">
        <v>280</v>
      </c>
      <c r="B24" s="12" t="s">
        <v>281</v>
      </c>
      <c r="C24" s="12" t="s">
        <v>282</v>
      </c>
    </row>
    <row r="25" spans="1:3" ht="21.95" customHeight="1" x14ac:dyDescent="0.25">
      <c r="A25" s="19"/>
      <c r="B25" s="19"/>
      <c r="C25" s="19"/>
    </row>
    <row r="26" spans="1:3" ht="33.950000000000003" customHeight="1" x14ac:dyDescent="0.25">
      <c r="A26" s="20" t="s">
        <v>28</v>
      </c>
      <c r="B26" s="20" t="s">
        <v>269</v>
      </c>
      <c r="C26" s="20" t="s">
        <v>283</v>
      </c>
    </row>
    <row r="27" spans="1:3" ht="80.099999999999994" customHeight="1" x14ac:dyDescent="0.25">
      <c r="A27" s="16" t="s">
        <v>284</v>
      </c>
      <c r="B27" s="16" t="s">
        <v>285</v>
      </c>
      <c r="C27" s="16" t="s">
        <v>286</v>
      </c>
    </row>
    <row r="28" spans="1:3" ht="80.099999999999994" customHeight="1" x14ac:dyDescent="0.25">
      <c r="A28" s="15" t="s">
        <v>287</v>
      </c>
      <c r="B28" s="15" t="s">
        <v>288</v>
      </c>
      <c r="C28" s="15" t="s">
        <v>289</v>
      </c>
    </row>
    <row r="29" spans="1:3" ht="80.099999999999994" customHeight="1" x14ac:dyDescent="0.25">
      <c r="A29" s="12" t="s">
        <v>290</v>
      </c>
      <c r="B29" s="12" t="s">
        <v>291</v>
      </c>
      <c r="C29" s="12" t="s">
        <v>292</v>
      </c>
    </row>
    <row r="30" spans="1:3" ht="21.95" customHeight="1" x14ac:dyDescent="0.25">
      <c r="A30" s="19"/>
      <c r="B30" s="19"/>
      <c r="C30" s="19"/>
    </row>
    <row r="31" spans="1:3" ht="33.950000000000003" customHeight="1" x14ac:dyDescent="0.25">
      <c r="A31" s="20" t="s">
        <v>27</v>
      </c>
      <c r="B31" s="20" t="s">
        <v>269</v>
      </c>
      <c r="C31" s="20" t="s">
        <v>293</v>
      </c>
    </row>
    <row r="32" spans="1:3" ht="80.099999999999994" customHeight="1" x14ac:dyDescent="0.25">
      <c r="A32" s="15" t="s">
        <v>294</v>
      </c>
      <c r="B32" s="15" t="s">
        <v>295</v>
      </c>
      <c r="C32" s="15" t="s">
        <v>296</v>
      </c>
    </row>
    <row r="33" spans="1:3" ht="80.099999999999994" customHeight="1" x14ac:dyDescent="0.25">
      <c r="A33" s="16" t="s">
        <v>297</v>
      </c>
      <c r="B33" s="16" t="s">
        <v>298</v>
      </c>
      <c r="C33" s="16" t="s">
        <v>299</v>
      </c>
    </row>
    <row r="34" spans="1:3" ht="80.099999999999994" customHeight="1" x14ac:dyDescent="0.25">
      <c r="A34" s="15" t="s">
        <v>300</v>
      </c>
      <c r="B34" s="15" t="s">
        <v>301</v>
      </c>
      <c r="C34" s="15" t="s">
        <v>302</v>
      </c>
    </row>
    <row r="35" spans="1:3" ht="80.099999999999994" customHeight="1" x14ac:dyDescent="0.25">
      <c r="A35" s="12" t="s">
        <v>303</v>
      </c>
      <c r="B35" s="12" t="s">
        <v>304</v>
      </c>
      <c r="C35" s="12" t="s">
        <v>305</v>
      </c>
    </row>
    <row r="36" spans="1:3" ht="21.95" customHeight="1" x14ac:dyDescent="0.25">
      <c r="A36" s="18"/>
      <c r="B36" s="18"/>
      <c r="C36" s="18"/>
    </row>
    <row r="37" spans="1:3" ht="80.099999999999994" customHeight="1" x14ac:dyDescent="0.25">
      <c r="A37" s="12" t="s">
        <v>306</v>
      </c>
      <c r="B37" s="12" t="s">
        <v>307</v>
      </c>
      <c r="C37" s="12"/>
    </row>
    <row r="38" spans="1:3" ht="21.95" customHeight="1" x14ac:dyDescent="0.25">
      <c r="A38" s="18"/>
      <c r="B38" s="18"/>
      <c r="C38" s="18"/>
    </row>
    <row r="39" spans="1:3" ht="80.099999999999994" customHeight="1" x14ac:dyDescent="0.25">
      <c r="A39" s="12" t="s">
        <v>25</v>
      </c>
      <c r="B39" s="12" t="s">
        <v>308</v>
      </c>
      <c r="C39" s="12"/>
    </row>
    <row r="40" spans="1:3" ht="80.099999999999994" customHeight="1" x14ac:dyDescent="0.25">
      <c r="A40" s="12" t="s">
        <v>31</v>
      </c>
      <c r="B40" s="12" t="s">
        <v>309</v>
      </c>
      <c r="C40" s="12"/>
    </row>
    <row r="41" spans="1:3" ht="80.099999999999994" customHeight="1" x14ac:dyDescent="0.25">
      <c r="A41" s="12" t="s">
        <v>45</v>
      </c>
      <c r="B41" s="12" t="s">
        <v>310</v>
      </c>
      <c r="C41" s="12"/>
    </row>
    <row r="42" spans="1:3" ht="80.099999999999994" customHeight="1" x14ac:dyDescent="0.25">
      <c r="A42" s="12" t="s">
        <v>48</v>
      </c>
      <c r="B42" s="12" t="s">
        <v>311</v>
      </c>
      <c r="C42" s="12"/>
    </row>
    <row r="43" spans="1:3" ht="21.95" customHeight="1" x14ac:dyDescent="0.25">
      <c r="A43" s="18"/>
      <c r="B43" s="18"/>
      <c r="C43" s="18"/>
    </row>
    <row r="44" spans="1:3" ht="80.099999999999994" customHeight="1" x14ac:dyDescent="0.25">
      <c r="A44" s="12" t="s">
        <v>312</v>
      </c>
      <c r="B44" s="12" t="s">
        <v>313</v>
      </c>
      <c r="C44" s="12"/>
    </row>
    <row r="45" spans="1:3" ht="80.099999999999994" customHeight="1" x14ac:dyDescent="0.25">
      <c r="A45" s="12" t="s">
        <v>314</v>
      </c>
      <c r="B45" s="12" t="s">
        <v>315</v>
      </c>
      <c r="C45" s="12"/>
    </row>
    <row r="46" spans="1:3" ht="80.099999999999994" customHeight="1" x14ac:dyDescent="0.25">
      <c r="A46" s="12" t="s">
        <v>316</v>
      </c>
      <c r="B46" s="12" t="s">
        <v>317</v>
      </c>
      <c r="C46" s="12"/>
    </row>
    <row r="47" spans="1:3" ht="80.099999999999994" customHeight="1" x14ac:dyDescent="0.25">
      <c r="A47" s="12" t="s">
        <v>318</v>
      </c>
      <c r="B47" s="12" t="s">
        <v>319</v>
      </c>
      <c r="C47" s="12"/>
    </row>
    <row r="48" spans="1:3" ht="80.099999999999994" customHeight="1" x14ac:dyDescent="0.25">
      <c r="A48" s="12" t="s">
        <v>320</v>
      </c>
      <c r="B48" s="12" t="s">
        <v>321</v>
      </c>
      <c r="C48" s="12"/>
    </row>
    <row r="50" spans="1:3" ht="80.099999999999994" customHeight="1" x14ac:dyDescent="0.25">
      <c r="A50" s="44" t="s">
        <v>42</v>
      </c>
      <c r="B50" s="44" t="s">
        <v>322</v>
      </c>
      <c r="C50" s="44"/>
    </row>
  </sheetData>
  <mergeCells count="1">
    <mergeCell ref="A1:C1"/>
  </mergeCells>
  <pageMargins left="0.7" right="0.7" top="0.75" bottom="0.75" header="0.3" footer="0.3"/>
  <pageSetup orientation="portrait" r:id="rId1"/>
  <headerFooter>
    <oddHeader>&amp;R&amp;8Initial SOC triage - v7</oddHeader>
    <oddFooter>&amp;L&amp;8© Jim Furstenberg, Ph.D., P.I. All rights reserved.&amp;R&amp;8Page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4748B"/>
  </sheetPr>
  <dimension ref="A1:E66"/>
  <sheetViews>
    <sheetView workbookViewId="0">
      <pane ySplit="2" topLeftCell="A3" activePane="bottomLeft" state="frozen"/>
      <selection pane="bottomLeft"/>
    </sheetView>
  </sheetViews>
  <sheetFormatPr defaultRowHeight="15" x14ac:dyDescent="0.25"/>
  <cols>
    <col min="1" max="1" width="30" customWidth="1"/>
    <col min="2" max="2" width="64" customWidth="1"/>
    <col min="3" max="3" width="52" customWidth="1"/>
    <col min="4" max="4" width="65" customWidth="1"/>
    <col min="5" max="5" width="88" customWidth="1"/>
  </cols>
  <sheetData>
    <row r="1" spans="1:5" ht="54.95" customHeight="1" x14ac:dyDescent="0.25">
      <c r="A1" s="88" t="s">
        <v>64</v>
      </c>
      <c r="B1" s="89"/>
      <c r="C1" s="89"/>
      <c r="D1" s="89"/>
      <c r="E1" s="89"/>
    </row>
    <row r="2" spans="1:5" ht="33.950000000000003" customHeight="1" x14ac:dyDescent="0.25">
      <c r="A2" s="20" t="s">
        <v>65</v>
      </c>
      <c r="B2" s="20" t="s">
        <v>66</v>
      </c>
      <c r="C2" s="20" t="s">
        <v>67</v>
      </c>
      <c r="D2" s="20" t="s">
        <v>68</v>
      </c>
      <c r="E2" s="38" t="s">
        <v>69</v>
      </c>
    </row>
    <row r="3" spans="1:5" ht="99.95" customHeight="1" x14ac:dyDescent="0.25">
      <c r="A3" s="16" t="s">
        <v>70</v>
      </c>
      <c r="B3" s="16" t="s">
        <v>71</v>
      </c>
      <c r="C3" s="16" t="s">
        <v>72</v>
      </c>
      <c r="D3" s="16" t="s">
        <v>73</v>
      </c>
      <c r="E3" s="47" t="s">
        <v>74</v>
      </c>
    </row>
    <row r="4" spans="1:5" ht="99.95" customHeight="1" x14ac:dyDescent="0.25">
      <c r="A4" s="15" t="s">
        <v>75</v>
      </c>
      <c r="B4" s="15" t="s">
        <v>76</v>
      </c>
      <c r="C4" s="15" t="s">
        <v>77</v>
      </c>
      <c r="D4" s="15" t="s">
        <v>78</v>
      </c>
      <c r="E4" s="47" t="s">
        <v>79</v>
      </c>
    </row>
    <row r="5" spans="1:5" ht="99.95" customHeight="1" x14ac:dyDescent="0.25">
      <c r="A5" s="16" t="s">
        <v>80</v>
      </c>
      <c r="B5" s="16" t="s">
        <v>81</v>
      </c>
      <c r="C5" s="16" t="s">
        <v>82</v>
      </c>
      <c r="D5" s="16" t="s">
        <v>83</v>
      </c>
      <c r="E5" s="47" t="s">
        <v>84</v>
      </c>
    </row>
    <row r="6" spans="1:5" ht="99.95" customHeight="1" x14ac:dyDescent="0.25">
      <c r="A6" s="15" t="s">
        <v>85</v>
      </c>
      <c r="B6" s="15" t="s">
        <v>86</v>
      </c>
      <c r="C6" s="15" t="s">
        <v>87</v>
      </c>
      <c r="D6" s="15" t="s">
        <v>88</v>
      </c>
      <c r="E6" s="47" t="s">
        <v>89</v>
      </c>
    </row>
    <row r="7" spans="1:5" ht="99.95" customHeight="1" x14ac:dyDescent="0.25">
      <c r="A7" s="16" t="s">
        <v>90</v>
      </c>
      <c r="B7" s="16" t="s">
        <v>91</v>
      </c>
      <c r="C7" s="16" t="s">
        <v>92</v>
      </c>
      <c r="D7" s="16" t="s">
        <v>93</v>
      </c>
      <c r="E7" s="47" t="s">
        <v>94</v>
      </c>
    </row>
    <row r="8" spans="1:5" ht="99.95" customHeight="1" x14ac:dyDescent="0.25">
      <c r="A8" s="15" t="s">
        <v>95</v>
      </c>
      <c r="B8" s="15" t="s">
        <v>96</v>
      </c>
      <c r="C8" s="15" t="s">
        <v>97</v>
      </c>
      <c r="D8" s="15" t="s">
        <v>98</v>
      </c>
      <c r="E8" s="47" t="s">
        <v>99</v>
      </c>
    </row>
    <row r="9" spans="1:5" ht="99.95" customHeight="1" x14ac:dyDescent="0.25">
      <c r="A9" s="16" t="s">
        <v>100</v>
      </c>
      <c r="B9" s="16" t="s">
        <v>101</v>
      </c>
      <c r="C9" s="16" t="s">
        <v>102</v>
      </c>
      <c r="D9" s="16" t="s">
        <v>103</v>
      </c>
      <c r="E9" s="47" t="s">
        <v>104</v>
      </c>
    </row>
    <row r="10" spans="1:5" ht="129.94999999999999" customHeight="1" x14ac:dyDescent="0.25">
      <c r="A10" s="15" t="s">
        <v>105</v>
      </c>
      <c r="B10" s="15" t="s">
        <v>106</v>
      </c>
      <c r="C10" s="15" t="s">
        <v>107</v>
      </c>
      <c r="D10" s="15" t="s">
        <v>108</v>
      </c>
      <c r="E10" s="47" t="s">
        <v>109</v>
      </c>
    </row>
    <row r="11" spans="1:5" ht="99.95" customHeight="1" x14ac:dyDescent="0.25">
      <c r="A11" s="12" t="s">
        <v>110</v>
      </c>
      <c r="B11" s="12" t="s">
        <v>111</v>
      </c>
      <c r="C11" s="12" t="s">
        <v>112</v>
      </c>
      <c r="D11" s="12" t="s">
        <v>113</v>
      </c>
      <c r="E11" s="47" t="s">
        <v>114</v>
      </c>
    </row>
    <row r="12" spans="1:5" ht="21.95" customHeight="1" x14ac:dyDescent="0.25">
      <c r="A12" s="19"/>
      <c r="B12" s="19"/>
      <c r="C12" s="19"/>
      <c r="D12" s="19"/>
    </row>
    <row r="13" spans="1:5" ht="33.950000000000003" customHeight="1" x14ac:dyDescent="0.25">
      <c r="A13" s="20" t="s">
        <v>115</v>
      </c>
      <c r="B13" s="20" t="s">
        <v>116</v>
      </c>
      <c r="C13" s="20" t="s">
        <v>117</v>
      </c>
      <c r="D13" s="20" t="s">
        <v>118</v>
      </c>
    </row>
    <row r="14" spans="1:5" ht="99.95" customHeight="1" x14ac:dyDescent="0.25">
      <c r="A14" s="15" t="s">
        <v>323</v>
      </c>
      <c r="B14" s="15" t="s">
        <v>324</v>
      </c>
      <c r="C14" s="15" t="s">
        <v>325</v>
      </c>
      <c r="D14" s="15" t="s">
        <v>326</v>
      </c>
    </row>
    <row r="15" spans="1:5" ht="99.95" customHeight="1" x14ac:dyDescent="0.25">
      <c r="A15" s="16" t="s">
        <v>327</v>
      </c>
      <c r="B15" s="16" t="s">
        <v>328</v>
      </c>
      <c r="C15" s="16" t="s">
        <v>329</v>
      </c>
      <c r="D15" s="16" t="s">
        <v>330</v>
      </c>
    </row>
    <row r="16" spans="1:5" ht="99.95" customHeight="1" x14ac:dyDescent="0.25">
      <c r="A16" s="15" t="s">
        <v>331</v>
      </c>
      <c r="B16" s="15" t="s">
        <v>332</v>
      </c>
      <c r="C16" s="15" t="s">
        <v>333</v>
      </c>
      <c r="D16" s="15" t="s">
        <v>334</v>
      </c>
    </row>
    <row r="17" spans="1:4" ht="99.95" customHeight="1" x14ac:dyDescent="0.25">
      <c r="A17" s="16" t="s">
        <v>335</v>
      </c>
      <c r="B17" s="16" t="s">
        <v>336</v>
      </c>
      <c r="C17" s="16" t="s">
        <v>329</v>
      </c>
      <c r="D17" s="16" t="s">
        <v>337</v>
      </c>
    </row>
    <row r="18" spans="1:4" ht="99.95" customHeight="1" x14ac:dyDescent="0.25">
      <c r="A18" s="15" t="s">
        <v>338</v>
      </c>
      <c r="B18" s="15" t="s">
        <v>339</v>
      </c>
      <c r="C18" s="15" t="s">
        <v>340</v>
      </c>
      <c r="D18" s="15" t="s">
        <v>341</v>
      </c>
    </row>
    <row r="19" spans="1:4" ht="99.95" customHeight="1" x14ac:dyDescent="0.25">
      <c r="A19" s="16" t="s">
        <v>342</v>
      </c>
      <c r="B19" s="16" t="s">
        <v>343</v>
      </c>
      <c r="C19" s="16" t="s">
        <v>344</v>
      </c>
      <c r="D19" s="16" t="s">
        <v>345</v>
      </c>
    </row>
    <row r="20" spans="1:4" ht="99.95" customHeight="1" x14ac:dyDescent="0.25">
      <c r="A20" s="15" t="s">
        <v>346</v>
      </c>
      <c r="B20" s="15" t="s">
        <v>347</v>
      </c>
      <c r="C20" s="15" t="s">
        <v>348</v>
      </c>
      <c r="D20" s="15" t="s">
        <v>349</v>
      </c>
    </row>
    <row r="21" spans="1:4" ht="99.95" customHeight="1" x14ac:dyDescent="0.25">
      <c r="A21" s="12" t="s">
        <v>350</v>
      </c>
      <c r="B21" s="12" t="s">
        <v>351</v>
      </c>
      <c r="C21" s="12" t="s">
        <v>352</v>
      </c>
      <c r="D21" s="12" t="s">
        <v>353</v>
      </c>
    </row>
    <row r="22" spans="1:4" ht="21.95" customHeight="1" x14ac:dyDescent="0.25">
      <c r="A22" s="19"/>
      <c r="B22" s="19"/>
      <c r="C22" s="19"/>
      <c r="D22" s="19"/>
    </row>
    <row r="23" spans="1:4" ht="33.950000000000003" customHeight="1" x14ac:dyDescent="0.25">
      <c r="A23" s="20" t="s">
        <v>119</v>
      </c>
      <c r="B23" s="20" t="s">
        <v>120</v>
      </c>
      <c r="C23" s="20" t="s">
        <v>121</v>
      </c>
      <c r="D23" s="20" t="s">
        <v>122</v>
      </c>
    </row>
    <row r="24" spans="1:4" ht="99.95" customHeight="1" x14ac:dyDescent="0.25">
      <c r="A24" s="15" t="s">
        <v>123</v>
      </c>
      <c r="B24" s="15" t="s">
        <v>124</v>
      </c>
      <c r="C24" s="15" t="s">
        <v>125</v>
      </c>
      <c r="D24" s="15" t="s">
        <v>126</v>
      </c>
    </row>
    <row r="25" spans="1:4" ht="99.95" customHeight="1" x14ac:dyDescent="0.25">
      <c r="A25" s="16" t="s">
        <v>127</v>
      </c>
      <c r="B25" s="16" t="s">
        <v>128</v>
      </c>
      <c r="C25" s="16" t="s">
        <v>129</v>
      </c>
      <c r="D25" s="16" t="s">
        <v>130</v>
      </c>
    </row>
    <row r="26" spans="1:4" ht="99.95" customHeight="1" x14ac:dyDescent="0.25">
      <c r="A26" s="15" t="s">
        <v>131</v>
      </c>
      <c r="B26" s="15" t="s">
        <v>132</v>
      </c>
      <c r="C26" s="15" t="s">
        <v>133</v>
      </c>
      <c r="D26" s="15" t="s">
        <v>134</v>
      </c>
    </row>
    <row r="27" spans="1:4" ht="99.95" customHeight="1" x14ac:dyDescent="0.25">
      <c r="A27" s="16" t="s">
        <v>135</v>
      </c>
      <c r="B27" s="16" t="s">
        <v>136</v>
      </c>
      <c r="C27" s="16" t="s">
        <v>137</v>
      </c>
      <c r="D27" s="16" t="s">
        <v>138</v>
      </c>
    </row>
    <row r="28" spans="1:4" ht="99.95" customHeight="1" x14ac:dyDescent="0.25">
      <c r="A28" s="15" t="s">
        <v>139</v>
      </c>
      <c r="B28" s="15" t="s">
        <v>140</v>
      </c>
      <c r="C28" s="15" t="s">
        <v>141</v>
      </c>
      <c r="D28" s="15" t="s">
        <v>142</v>
      </c>
    </row>
    <row r="29" spans="1:4" ht="99.95" customHeight="1" x14ac:dyDescent="0.25">
      <c r="A29" s="16" t="s">
        <v>143</v>
      </c>
      <c r="B29" s="16" t="s">
        <v>144</v>
      </c>
      <c r="C29" s="16" t="s">
        <v>145</v>
      </c>
      <c r="D29" s="16" t="s">
        <v>146</v>
      </c>
    </row>
    <row r="30" spans="1:4" ht="99.95" customHeight="1" x14ac:dyDescent="0.25">
      <c r="A30" s="12" t="s">
        <v>147</v>
      </c>
      <c r="B30" s="12" t="s">
        <v>148</v>
      </c>
      <c r="C30" s="12" t="s">
        <v>149</v>
      </c>
      <c r="D30" s="12" t="s">
        <v>150</v>
      </c>
    </row>
    <row r="31" spans="1:4" ht="21.95" customHeight="1" x14ac:dyDescent="0.25">
      <c r="A31" s="21"/>
      <c r="B31" s="21"/>
      <c r="C31" s="21"/>
      <c r="D31" s="21"/>
    </row>
    <row r="32" spans="1:4" ht="99.95" customHeight="1" x14ac:dyDescent="0.25">
      <c r="A32" s="15" t="s">
        <v>151</v>
      </c>
      <c r="B32" s="15" t="s">
        <v>152</v>
      </c>
      <c r="C32" s="15"/>
      <c r="D32" s="15"/>
    </row>
    <row r="33" spans="1:4" ht="99.95" customHeight="1" x14ac:dyDescent="0.25">
      <c r="A33" s="16" t="s">
        <v>153</v>
      </c>
      <c r="B33" s="16" t="s">
        <v>154</v>
      </c>
      <c r="C33" s="16"/>
      <c r="D33" s="16"/>
    </row>
    <row r="34" spans="1:4" ht="99.95" customHeight="1" x14ac:dyDescent="0.25">
      <c r="A34" s="12" t="s">
        <v>155</v>
      </c>
      <c r="B34" s="12" t="s">
        <v>156</v>
      </c>
      <c r="C34" s="12"/>
      <c r="D34" s="12"/>
    </row>
    <row r="35" spans="1:4" ht="21.95" customHeight="1" x14ac:dyDescent="0.25">
      <c r="A35" s="21"/>
      <c r="B35" s="21"/>
      <c r="C35" s="21"/>
      <c r="D35" s="21"/>
    </row>
    <row r="36" spans="1:4" ht="99.95" customHeight="1" x14ac:dyDescent="0.25">
      <c r="A36" s="12" t="s">
        <v>157</v>
      </c>
      <c r="B36" s="12" t="s">
        <v>158</v>
      </c>
      <c r="C36" s="12" t="s">
        <v>159</v>
      </c>
      <c r="D36" s="12" t="s">
        <v>160</v>
      </c>
    </row>
    <row r="37" spans="1:4" ht="21.95" customHeight="1" x14ac:dyDescent="0.25">
      <c r="A37" s="19"/>
      <c r="B37" s="19"/>
      <c r="C37" s="19"/>
      <c r="D37" s="19"/>
    </row>
    <row r="38" spans="1:4" ht="33.950000000000003" customHeight="1" x14ac:dyDescent="0.25">
      <c r="A38" s="20" t="s">
        <v>161</v>
      </c>
      <c r="B38" s="20" t="s">
        <v>162</v>
      </c>
      <c r="C38" s="20" t="s">
        <v>163</v>
      </c>
      <c r="D38" s="20" t="s">
        <v>164</v>
      </c>
    </row>
    <row r="39" spans="1:4" ht="99.95" customHeight="1" x14ac:dyDescent="0.25">
      <c r="A39" s="16" t="s">
        <v>165</v>
      </c>
      <c r="B39" s="16" t="s">
        <v>166</v>
      </c>
      <c r="C39" s="16" t="s">
        <v>167</v>
      </c>
      <c r="D39" s="16" t="s">
        <v>168</v>
      </c>
    </row>
    <row r="40" spans="1:4" ht="99.95" customHeight="1" x14ac:dyDescent="0.25">
      <c r="A40" s="15" t="s">
        <v>169</v>
      </c>
      <c r="B40" s="15" t="s">
        <v>170</v>
      </c>
      <c r="C40" s="15" t="s">
        <v>171</v>
      </c>
      <c r="D40" s="15" t="s">
        <v>172</v>
      </c>
    </row>
    <row r="41" spans="1:4" ht="99.95" customHeight="1" x14ac:dyDescent="0.25">
      <c r="A41" s="16" t="s">
        <v>173</v>
      </c>
      <c r="B41" s="16" t="s">
        <v>174</v>
      </c>
      <c r="C41" s="16" t="s">
        <v>175</v>
      </c>
      <c r="D41" s="16" t="s">
        <v>176</v>
      </c>
    </row>
    <row r="42" spans="1:4" ht="99.95" customHeight="1" x14ac:dyDescent="0.25">
      <c r="A42" s="15" t="s">
        <v>177</v>
      </c>
      <c r="B42" s="15" t="s">
        <v>178</v>
      </c>
      <c r="C42" s="15" t="s">
        <v>179</v>
      </c>
      <c r="D42" s="15" t="s">
        <v>180</v>
      </c>
    </row>
    <row r="43" spans="1:4" ht="99.95" customHeight="1" x14ac:dyDescent="0.25">
      <c r="A43" s="16" t="s">
        <v>181</v>
      </c>
      <c r="B43" s="16" t="s">
        <v>182</v>
      </c>
      <c r="C43" s="16" t="s">
        <v>183</v>
      </c>
      <c r="D43" s="16" t="s">
        <v>184</v>
      </c>
    </row>
    <row r="44" spans="1:4" ht="99.95" customHeight="1" x14ac:dyDescent="0.25">
      <c r="A44" s="15" t="s">
        <v>185</v>
      </c>
      <c r="B44" s="15" t="s">
        <v>186</v>
      </c>
      <c r="C44" s="15" t="s">
        <v>187</v>
      </c>
      <c r="D44" s="15" t="s">
        <v>188</v>
      </c>
    </row>
    <row r="45" spans="1:4" ht="99.95" customHeight="1" x14ac:dyDescent="0.25">
      <c r="A45" s="16" t="s">
        <v>189</v>
      </c>
      <c r="B45" s="16" t="s">
        <v>190</v>
      </c>
      <c r="C45" s="16" t="s">
        <v>191</v>
      </c>
      <c r="D45" s="16" t="s">
        <v>192</v>
      </c>
    </row>
    <row r="46" spans="1:4" ht="99.95" customHeight="1" x14ac:dyDescent="0.25">
      <c r="A46" s="15" t="s">
        <v>193</v>
      </c>
      <c r="B46" s="15" t="s">
        <v>194</v>
      </c>
      <c r="C46" s="15" t="s">
        <v>195</v>
      </c>
      <c r="D46" s="15" t="s">
        <v>196</v>
      </c>
    </row>
    <row r="47" spans="1:4" ht="99.95" customHeight="1" x14ac:dyDescent="0.25">
      <c r="A47" s="12" t="s">
        <v>197</v>
      </c>
      <c r="B47" s="12" t="s">
        <v>198</v>
      </c>
      <c r="C47" s="12" t="s">
        <v>199</v>
      </c>
      <c r="D47" s="12" t="s">
        <v>200</v>
      </c>
    </row>
    <row r="48" spans="1:4" ht="21.95" customHeight="1" x14ac:dyDescent="0.25">
      <c r="A48" s="18"/>
      <c r="B48" s="18"/>
      <c r="C48" s="18"/>
      <c r="D48" s="18"/>
    </row>
    <row r="49" spans="1:4" ht="99.95" customHeight="1" x14ac:dyDescent="0.25">
      <c r="A49" s="12" t="s">
        <v>201</v>
      </c>
      <c r="B49" s="12" t="s">
        <v>202</v>
      </c>
      <c r="C49" s="12" t="s">
        <v>203</v>
      </c>
      <c r="D49" s="12" t="s">
        <v>204</v>
      </c>
    </row>
    <row r="50" spans="1:4" ht="27.95" customHeight="1" x14ac:dyDescent="0.25">
      <c r="A50" s="10"/>
      <c r="B50" s="10"/>
      <c r="C50" s="10"/>
      <c r="D50" s="10"/>
    </row>
    <row r="51" spans="1:4" ht="80.099999999999994" customHeight="1" x14ac:dyDescent="0.25">
      <c r="A51" s="10" t="s">
        <v>354</v>
      </c>
      <c r="B51" s="10" t="s">
        <v>355</v>
      </c>
      <c r="C51" s="10" t="s">
        <v>356</v>
      </c>
      <c r="D51" s="10" t="s">
        <v>357</v>
      </c>
    </row>
    <row r="52" spans="1:4" ht="27.95" customHeight="1" x14ac:dyDescent="0.25">
      <c r="A52" s="10"/>
      <c r="B52" s="10"/>
      <c r="C52" s="10"/>
      <c r="D52" s="10"/>
    </row>
    <row r="53" spans="1:4" ht="27.95" customHeight="1" x14ac:dyDescent="0.25">
      <c r="A53" s="10"/>
      <c r="B53" s="10"/>
      <c r="C53" s="10"/>
      <c r="D53" s="10"/>
    </row>
    <row r="54" spans="1:4" ht="27.95" customHeight="1" x14ac:dyDescent="0.25">
      <c r="A54" s="10"/>
      <c r="B54" s="10"/>
      <c r="C54" s="10"/>
      <c r="D54" s="10"/>
    </row>
    <row r="55" spans="1:4" ht="27.95" customHeight="1" x14ac:dyDescent="0.25">
      <c r="A55" s="10"/>
      <c r="B55" s="10"/>
      <c r="C55" s="10"/>
      <c r="D55" s="10"/>
    </row>
    <row r="56" spans="1:4" ht="27.95" customHeight="1" x14ac:dyDescent="0.25">
      <c r="A56" s="10"/>
      <c r="B56" s="10"/>
      <c r="C56" s="10"/>
      <c r="D56" s="10"/>
    </row>
    <row r="57" spans="1:4" ht="27.95" customHeight="1" x14ac:dyDescent="0.25">
      <c r="A57" s="10"/>
      <c r="B57" s="10"/>
      <c r="C57" s="10"/>
      <c r="D57" s="10"/>
    </row>
    <row r="58" spans="1:4" ht="27.95" customHeight="1" x14ac:dyDescent="0.25">
      <c r="A58" s="10"/>
      <c r="B58" s="10"/>
      <c r="C58" s="10"/>
      <c r="D58" s="10"/>
    </row>
    <row r="59" spans="1:4" ht="27.95" customHeight="1" x14ac:dyDescent="0.25">
      <c r="A59" s="10"/>
      <c r="B59" s="10"/>
      <c r="C59" s="10"/>
      <c r="D59" s="10"/>
    </row>
    <row r="60" spans="1:4" ht="27.95" customHeight="1" x14ac:dyDescent="0.25">
      <c r="A60" s="10"/>
      <c r="B60" s="10"/>
      <c r="C60" s="10"/>
      <c r="D60" s="10"/>
    </row>
    <row r="61" spans="1:4" ht="27.95" customHeight="1" x14ac:dyDescent="0.25">
      <c r="A61" s="10"/>
      <c r="B61" s="10"/>
      <c r="C61" s="10"/>
      <c r="D61" s="10"/>
    </row>
    <row r="62" spans="1:4" ht="27.95" customHeight="1" x14ac:dyDescent="0.25">
      <c r="A62" s="10"/>
      <c r="B62" s="10"/>
      <c r="C62" s="10"/>
      <c r="D62" s="10"/>
    </row>
    <row r="63" spans="1:4" ht="27.95" customHeight="1" x14ac:dyDescent="0.25">
      <c r="A63" s="10"/>
      <c r="B63" s="10"/>
      <c r="C63" s="10"/>
      <c r="D63" s="10"/>
    </row>
    <row r="64" spans="1:4" ht="27.95" customHeight="1" x14ac:dyDescent="0.25">
      <c r="A64" s="10"/>
      <c r="B64" s="10"/>
      <c r="C64" s="10"/>
      <c r="D64" s="10"/>
    </row>
    <row r="65" spans="1:4" ht="27.95" customHeight="1" x14ac:dyDescent="0.25">
      <c r="A65" s="10"/>
      <c r="B65" s="10"/>
      <c r="C65" s="10"/>
      <c r="D65" s="10"/>
    </row>
    <row r="66" spans="1:4" ht="27.95" customHeight="1" x14ac:dyDescent="0.25">
      <c r="A66" s="10"/>
      <c r="B66" s="10"/>
      <c r="C66" s="10"/>
      <c r="D66" s="10"/>
    </row>
  </sheetData>
  <mergeCells count="1">
    <mergeCell ref="A1:E1"/>
  </mergeCells>
  <pageMargins left="0.7" right="0.7" top="0.75" bottom="0.75" header="0.3" footer="0.3"/>
  <pageSetup orientation="portrait" r:id="rId1"/>
  <headerFooter>
    <oddHeader>&amp;R&amp;8Initial SOC triage - v7</oddHeader>
    <oddFooter>&amp;L&amp;8© Jim Furstenberg, Ph.D., P.I. All rights reserved.&amp;R&amp;8Page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86080"/>
  </sheetPr>
  <dimension ref="A1:H109"/>
  <sheetViews>
    <sheetView workbookViewId="0">
      <pane ySplit="13" topLeftCell="A14" activePane="bottomLeft" state="frozen"/>
      <selection pane="bottomLeft"/>
    </sheetView>
  </sheetViews>
  <sheetFormatPr defaultRowHeight="15" x14ac:dyDescent="0.25"/>
  <cols>
    <col min="1" max="1" width="30" customWidth="1"/>
    <col min="2" max="2" width="29" customWidth="1"/>
    <col min="3" max="3" width="16" customWidth="1"/>
    <col min="4" max="4" width="28" customWidth="1"/>
    <col min="5" max="5" width="29" customWidth="1"/>
    <col min="6" max="6" width="3" customWidth="1"/>
    <col min="7" max="7" width="31" customWidth="1"/>
    <col min="8" max="8" width="30" customWidth="1"/>
  </cols>
  <sheetData>
    <row r="1" spans="1:8" ht="50.1" customHeight="1" x14ac:dyDescent="0.25">
      <c r="A1" s="91" t="s">
        <v>205</v>
      </c>
      <c r="B1" s="92"/>
      <c r="C1" s="92"/>
      <c r="D1" s="92"/>
      <c r="E1" s="92"/>
      <c r="F1" s="92"/>
      <c r="G1" s="92"/>
      <c r="H1" s="92"/>
    </row>
    <row r="2" spans="1:8" ht="24.95" customHeight="1" x14ac:dyDescent="0.25">
      <c r="A2" s="22"/>
      <c r="B2" s="22"/>
      <c r="C2" s="22"/>
      <c r="D2" s="22"/>
      <c r="E2" s="22"/>
      <c r="F2" s="22"/>
      <c r="G2" s="34" t="s">
        <v>206</v>
      </c>
      <c r="H2" s="34"/>
    </row>
    <row r="3" spans="1:8" ht="24.95" customHeight="1" x14ac:dyDescent="0.25">
      <c r="A3" s="32" t="s">
        <v>207</v>
      </c>
      <c r="B3" s="23">
        <v>46278</v>
      </c>
      <c r="C3" s="22"/>
      <c r="D3" s="22"/>
      <c r="E3" s="22"/>
      <c r="F3" s="22"/>
      <c r="G3" s="35" t="s">
        <v>208</v>
      </c>
      <c r="H3" s="37" t="str">
        <f>IF(AND(ISNUMBER('First 15 Minutes'!C5),'First 15 Minutes'!C5&gt;=DATE(2007,1,1)),DATE(YEAR('First 15 Minutes'!C5),3,8)+MOD(1-WEEKDAY(DATE(YEAR('First 15 Minutes'!C5),3,8)),7)+2/24,"")</f>
        <v/>
      </c>
    </row>
    <row r="4" spans="1:8" ht="24.95" customHeight="1" x14ac:dyDescent="0.25">
      <c r="A4" s="22"/>
      <c r="B4" s="22"/>
      <c r="C4" s="22"/>
      <c r="D4" s="22"/>
      <c r="E4" s="22"/>
      <c r="F4" s="22"/>
      <c r="G4" s="35" t="s">
        <v>209</v>
      </c>
      <c r="H4" s="37" t="str">
        <f>IF(AND(ISNUMBER('First 15 Minutes'!C5),'First 15 Minutes'!C5&gt;=DATE(2007,1,1)),DATE(YEAR('First 15 Minutes'!C5),11,1)+MOD(1-WEEKDAY(DATE(YEAR('First 15 Minutes'!C5),11,1)),7)+1/24,"")</f>
        <v/>
      </c>
    </row>
    <row r="5" spans="1:8" ht="24.95" customHeight="1" x14ac:dyDescent="0.25">
      <c r="A5" s="32" t="s">
        <v>210</v>
      </c>
      <c r="B5" s="24"/>
      <c r="C5" s="22"/>
      <c r="D5" s="33" t="s">
        <v>211</v>
      </c>
      <c r="E5" s="25" t="str">
        <f>IF(ISNUMBER(E10),B5-E10/24,"")</f>
        <v/>
      </c>
      <c r="F5" s="22"/>
      <c r="G5" s="35" t="s">
        <v>212</v>
      </c>
      <c r="H5" s="36" t="str">
        <f>IF('First 15 Minutes'!C5="","",IF(NOT(ISNUMBER('First 15 Minutes'!C5)),"Enter date/time",IF('First 15 Minutes'!C5&lt;DATE(2007,1,1),"Use 2007 or later",IF(AND('First 15 Minutes'!C5&gt;=H3,'First 15 Minutes'!C5&lt;H3+1/24),"Nonexistent hour",IF(AND('First 15 Minutes'!C5&gt;=H4,'First 15 Minutes'!C5&lt;H4+1/24),IF('First 15 Minutes'!E8="First (EDT)","EDT",IF('First 15 Minutes'!E8="Second (EST)","EST","Choose repeated hour")),IF(AND('First 15 Minutes'!C5&gt;=H3+1/24,'First 15 Minutes'!C5&lt;H4),"EDT","EST"))))))</f>
        <v/>
      </c>
    </row>
    <row r="6" spans="1:8" ht="24.95" customHeight="1" x14ac:dyDescent="0.25">
      <c r="A6" s="32" t="s">
        <v>213</v>
      </c>
      <c r="B6" s="26"/>
      <c r="C6" s="22"/>
      <c r="D6" s="33" t="s">
        <v>214</v>
      </c>
      <c r="E6" s="27" t="str">
        <f>IF(B5="","",IF(NOT(ISNUMBER(B5)),"Enter date/time",IF(B5&lt;DATE(2007,1,1),"Use 2007 or later",IF(AND(B5&gt;=E8,B5&lt;E8+1/24),"Nonexistent hour",IF(AND(B5&gt;=E9,B5&lt;E9+1/24),IF(B6="First (EDT)","EDT",IF(B6="Second (EST)","EST","Choose repeated hour")),IF(AND(B5&gt;=E8+1/24,B5&lt;E9),"EDT","EST"))))))</f>
        <v/>
      </c>
      <c r="F6" s="22"/>
      <c r="G6" s="35" t="s">
        <v>215</v>
      </c>
      <c r="H6" s="36" t="str">
        <f>IF(H5="EDT",-4,IF(H5="EST",-5,""))</f>
        <v/>
      </c>
    </row>
    <row r="7" spans="1:8" ht="24.95" customHeight="1" x14ac:dyDescent="0.25">
      <c r="A7" s="22"/>
      <c r="B7" s="22"/>
      <c r="C7" s="22"/>
      <c r="D7" s="22"/>
      <c r="E7" s="22"/>
      <c r="F7" s="22"/>
      <c r="G7" s="90" t="s">
        <v>216</v>
      </c>
      <c r="H7" s="90"/>
    </row>
    <row r="8" spans="1:8" ht="24.95" customHeight="1" x14ac:dyDescent="0.25">
      <c r="A8" s="22" t="s">
        <v>217</v>
      </c>
      <c r="B8" s="22"/>
      <c r="C8" s="22"/>
      <c r="D8" s="33" t="s">
        <v>218</v>
      </c>
      <c r="E8" s="25" t="str">
        <f>IF(AND(ISNUMBER(B5),B5&gt;=DATE(2007,1,1)),DATE(YEAR(B5),3,8)+MOD(1-WEEKDAY(DATE(YEAR(B5),3,8)),7)+2/24,"")</f>
        <v/>
      </c>
      <c r="F8" s="22"/>
      <c r="G8" s="90"/>
      <c r="H8" s="90"/>
    </row>
    <row r="9" spans="1:8" ht="24.95" customHeight="1" x14ac:dyDescent="0.25">
      <c r="A9" s="22" t="s">
        <v>219</v>
      </c>
      <c r="B9" s="22"/>
      <c r="C9" s="22"/>
      <c r="D9" s="33" t="s">
        <v>220</v>
      </c>
      <c r="E9" s="25" t="str">
        <f>IF(AND(ISNUMBER(B5),B5&gt;=DATE(2007,1,1)),DATE(YEAR(B5),11,1)+MOD(1-WEEKDAY(DATE(YEAR(B5),11,1)),7)+1/24,"")</f>
        <v/>
      </c>
      <c r="F9" s="22"/>
      <c r="G9" s="90"/>
      <c r="H9" s="90"/>
    </row>
    <row r="10" spans="1:8" ht="24.95" customHeight="1" x14ac:dyDescent="0.25">
      <c r="A10" s="22" t="s">
        <v>221</v>
      </c>
      <c r="B10" s="22"/>
      <c r="C10" s="22"/>
      <c r="D10" s="33" t="s">
        <v>222</v>
      </c>
      <c r="E10" s="27" t="str">
        <f>IF(E6="EDT",-4,IF(E6="EST",-5,""))</f>
        <v/>
      </c>
      <c r="F10" s="22"/>
      <c r="G10" s="90"/>
      <c r="H10" s="90"/>
    </row>
    <row r="11" spans="1:8" ht="24.95" customHeight="1" x14ac:dyDescent="0.25">
      <c r="A11" s="22"/>
      <c r="B11" s="22"/>
      <c r="C11" s="22"/>
      <c r="D11" s="33" t="s">
        <v>223</v>
      </c>
      <c r="E11" s="25">
        <f>IF(AND(ISNUMBER(B3),B3&gt;=DATE(2007,1,1)),DATE(YEAR(B3),3,8)+MOD(1-WEEKDAY(DATE(YEAR(B3),3,8)),7)+7/24,"")</f>
        <v>46089.291666666664</v>
      </c>
      <c r="F11" s="22"/>
      <c r="G11" s="90"/>
      <c r="H11" s="90"/>
    </row>
    <row r="12" spans="1:8" ht="24.95" customHeight="1" x14ac:dyDescent="0.25">
      <c r="A12" s="22"/>
      <c r="B12" s="22"/>
      <c r="C12" s="22"/>
      <c r="D12" s="33" t="s">
        <v>224</v>
      </c>
      <c r="E12" s="25">
        <f>IF(AND(ISNUMBER(B3),B3&gt;=DATE(2007,1,1)),DATE(YEAR(B3),11,1)+MOD(1-WEEKDAY(DATE(YEAR(B3),11,1)),7)+6/24,"")</f>
        <v>46327.25</v>
      </c>
      <c r="F12" s="22"/>
      <c r="G12" s="90"/>
      <c r="H12" s="90"/>
    </row>
    <row r="13" spans="1:8" ht="38.1" customHeight="1" x14ac:dyDescent="0.25">
      <c r="A13" s="4" t="s">
        <v>225</v>
      </c>
      <c r="B13" s="4" t="s">
        <v>226</v>
      </c>
      <c r="C13" s="4" t="s">
        <v>227</v>
      </c>
      <c r="D13" s="4" t="s">
        <v>222</v>
      </c>
      <c r="E13" s="22"/>
      <c r="F13" s="22"/>
      <c r="G13" s="22"/>
      <c r="H13" s="22"/>
    </row>
    <row r="14" spans="1:8" ht="24.95" customHeight="1" x14ac:dyDescent="0.25">
      <c r="A14" s="28">
        <f t="shared" ref="A14:A45" si="0">IF(B14="","",B14+D14/24)</f>
        <v>46277.833333333336</v>
      </c>
      <c r="B14" s="28">
        <f t="shared" ref="B14:B45" si="1">IF(AND(ISNUMBER($B$3),$B$3&gt;=DATE(2007,1,1)),INT($B$3)+(ROW()-14)/96,"")</f>
        <v>46278.0</v>
      </c>
      <c r="C14" s="29" t="str">
        <f t="shared" ref="C14:C45" si="2">IF(B14="","",IF(D14=-4,"EDT","EST"))</f>
        <v>EDT</v>
      </c>
      <c r="D14" s="29">
        <f t="shared" ref="D14:D45" si="3">IF(B14="","",IF(AND(B14&gt;=$E$11,B14&lt;$E$12),-4,-5))</f>
        <v>-4</v>
      </c>
      <c r="E14" s="22"/>
      <c r="F14" s="22"/>
      <c r="G14" s="22"/>
      <c r="H14" s="22"/>
    </row>
    <row r="15" spans="1:8" ht="24.95" customHeight="1" x14ac:dyDescent="0.25">
      <c r="A15" s="30">
        <f t="shared" si="0"/>
        <v>46277.84375</v>
      </c>
      <c r="B15" s="30">
        <f t="shared" si="1"/>
        <v>46278.010416666664</v>
      </c>
      <c r="C15" s="31" t="str">
        <f t="shared" si="2"/>
        <v>EDT</v>
      </c>
      <c r="D15" s="31">
        <f t="shared" si="3"/>
        <v>-4</v>
      </c>
      <c r="E15" s="22"/>
      <c r="F15" s="22"/>
      <c r="G15" s="22"/>
      <c r="H15" s="22"/>
    </row>
    <row r="16" spans="1:8" ht="24.95" customHeight="1" x14ac:dyDescent="0.25">
      <c r="A16" s="28">
        <f t="shared" si="0"/>
        <v>46277.85416666667</v>
      </c>
      <c r="B16" s="28">
        <f t="shared" si="1"/>
        <v>46278.020833333336</v>
      </c>
      <c r="C16" s="29" t="str">
        <f t="shared" si="2"/>
        <v>EDT</v>
      </c>
      <c r="D16" s="29">
        <f t="shared" si="3"/>
        <v>-4</v>
      </c>
      <c r="E16" s="22"/>
      <c r="F16" s="22"/>
      <c r="G16" s="22"/>
      <c r="H16" s="22"/>
    </row>
    <row r="17" spans="1:8" ht="24.95" customHeight="1" x14ac:dyDescent="0.25">
      <c r="A17" s="30">
        <f t="shared" si="0"/>
        <v>46277.864583333336</v>
      </c>
      <c r="B17" s="30">
        <f t="shared" si="1"/>
        <v>46278.03125</v>
      </c>
      <c r="C17" s="31" t="str">
        <f t="shared" si="2"/>
        <v>EDT</v>
      </c>
      <c r="D17" s="31">
        <f t="shared" si="3"/>
        <v>-4</v>
      </c>
      <c r="E17" s="22"/>
      <c r="F17" s="22"/>
      <c r="G17" s="22"/>
      <c r="H17" s="22"/>
    </row>
    <row r="18" spans="1:8" ht="24.95" customHeight="1" x14ac:dyDescent="0.25">
      <c r="A18" s="28">
        <f t="shared" si="0"/>
        <v>46277.875</v>
      </c>
      <c r="B18" s="28">
        <f t="shared" si="1"/>
        <v>46278.041666666664</v>
      </c>
      <c r="C18" s="29" t="str">
        <f t="shared" si="2"/>
        <v>EDT</v>
      </c>
      <c r="D18" s="29">
        <f t="shared" si="3"/>
        <v>-4</v>
      </c>
      <c r="E18" s="22"/>
      <c r="F18" s="22"/>
      <c r="G18" s="22"/>
      <c r="H18" s="22"/>
    </row>
    <row r="19" spans="1:8" ht="24.95" customHeight="1" x14ac:dyDescent="0.25">
      <c r="A19" s="30">
        <f t="shared" si="0"/>
        <v>46277.88541666667</v>
      </c>
      <c r="B19" s="30">
        <f t="shared" si="1"/>
        <v>46278.052083333336</v>
      </c>
      <c r="C19" s="31" t="str">
        <f t="shared" si="2"/>
        <v>EDT</v>
      </c>
      <c r="D19" s="31">
        <f t="shared" si="3"/>
        <v>-4</v>
      </c>
      <c r="E19" s="22"/>
      <c r="F19" s="22"/>
      <c r="G19" s="22"/>
      <c r="H19" s="22"/>
    </row>
    <row r="20" spans="1:8" ht="24.95" customHeight="1" x14ac:dyDescent="0.25">
      <c r="A20" s="28">
        <f t="shared" si="0"/>
        <v>46277.895833333336</v>
      </c>
      <c r="B20" s="28">
        <f t="shared" si="1"/>
        <v>46278.0625</v>
      </c>
      <c r="C20" s="29" t="str">
        <f t="shared" si="2"/>
        <v>EDT</v>
      </c>
      <c r="D20" s="29">
        <f t="shared" si="3"/>
        <v>-4</v>
      </c>
      <c r="E20" s="22"/>
      <c r="F20" s="22"/>
      <c r="G20" s="22"/>
      <c r="H20" s="22"/>
    </row>
    <row r="21" spans="1:8" ht="24.95" customHeight="1" x14ac:dyDescent="0.25">
      <c r="A21" s="30">
        <f t="shared" si="0"/>
        <v>46277.90625</v>
      </c>
      <c r="B21" s="30">
        <f t="shared" si="1"/>
        <v>46278.072916666664</v>
      </c>
      <c r="C21" s="31" t="str">
        <f t="shared" si="2"/>
        <v>EDT</v>
      </c>
      <c r="D21" s="31">
        <f t="shared" si="3"/>
        <v>-4</v>
      </c>
      <c r="E21" s="22"/>
      <c r="F21" s="22"/>
      <c r="G21" s="22"/>
      <c r="H21" s="22"/>
    </row>
    <row r="22" spans="1:8" ht="24.95" customHeight="1" x14ac:dyDescent="0.25">
      <c r="A22" s="28">
        <f t="shared" si="0"/>
        <v>46277.91666666667</v>
      </c>
      <c r="B22" s="28">
        <f t="shared" si="1"/>
        <v>46278.083333333336</v>
      </c>
      <c r="C22" s="29" t="str">
        <f t="shared" si="2"/>
        <v>EDT</v>
      </c>
      <c r="D22" s="29">
        <f t="shared" si="3"/>
        <v>-4</v>
      </c>
      <c r="E22" s="22"/>
      <c r="F22" s="22"/>
      <c r="G22" s="22"/>
      <c r="H22" s="22"/>
    </row>
    <row r="23" spans="1:8" ht="24.95" customHeight="1" x14ac:dyDescent="0.25">
      <c r="A23" s="30">
        <f t="shared" si="0"/>
        <v>46277.927083333336</v>
      </c>
      <c r="B23" s="30">
        <f t="shared" si="1"/>
        <v>46278.09375</v>
      </c>
      <c r="C23" s="31" t="str">
        <f t="shared" si="2"/>
        <v>EDT</v>
      </c>
      <c r="D23" s="31">
        <f t="shared" si="3"/>
        <v>-4</v>
      </c>
      <c r="E23" s="22"/>
      <c r="F23" s="22"/>
      <c r="G23" s="22"/>
      <c r="H23" s="22"/>
    </row>
    <row r="24" spans="1:8" ht="24.95" customHeight="1" x14ac:dyDescent="0.25">
      <c r="A24" s="28">
        <f t="shared" si="0"/>
        <v>46277.9375</v>
      </c>
      <c r="B24" s="28">
        <f t="shared" si="1"/>
        <v>46278.104166666664</v>
      </c>
      <c r="C24" s="29" t="str">
        <f t="shared" si="2"/>
        <v>EDT</v>
      </c>
      <c r="D24" s="29">
        <f t="shared" si="3"/>
        <v>-4</v>
      </c>
      <c r="E24" s="22"/>
      <c r="F24" s="22"/>
      <c r="G24" s="22"/>
      <c r="H24" s="22"/>
    </row>
    <row r="25" spans="1:8" ht="24.95" customHeight="1" x14ac:dyDescent="0.25">
      <c r="A25" s="30">
        <f t="shared" si="0"/>
        <v>46277.94791666667</v>
      </c>
      <c r="B25" s="30">
        <f t="shared" si="1"/>
        <v>46278.114583333336</v>
      </c>
      <c r="C25" s="31" t="str">
        <f t="shared" si="2"/>
        <v>EDT</v>
      </c>
      <c r="D25" s="31">
        <f t="shared" si="3"/>
        <v>-4</v>
      </c>
      <c r="E25" s="22"/>
      <c r="F25" s="22"/>
      <c r="G25" s="22"/>
      <c r="H25" s="22"/>
    </row>
    <row r="26" spans="1:8" ht="24.95" customHeight="1" x14ac:dyDescent="0.25">
      <c r="A26" s="28">
        <f t="shared" si="0"/>
        <v>46277.958333333336</v>
      </c>
      <c r="B26" s="28">
        <f t="shared" si="1"/>
        <v>46278.125</v>
      </c>
      <c r="C26" s="29" t="str">
        <f t="shared" si="2"/>
        <v>EDT</v>
      </c>
      <c r="D26" s="29">
        <f t="shared" si="3"/>
        <v>-4</v>
      </c>
      <c r="E26" s="22"/>
      <c r="F26" s="22"/>
      <c r="G26" s="22"/>
      <c r="H26" s="22"/>
    </row>
    <row r="27" spans="1:8" ht="24.95" customHeight="1" x14ac:dyDescent="0.25">
      <c r="A27" s="30">
        <f t="shared" si="0"/>
        <v>46277.96875</v>
      </c>
      <c r="B27" s="30">
        <f t="shared" si="1"/>
        <v>46278.135416666664</v>
      </c>
      <c r="C27" s="31" t="str">
        <f t="shared" si="2"/>
        <v>EDT</v>
      </c>
      <c r="D27" s="31">
        <f t="shared" si="3"/>
        <v>-4</v>
      </c>
      <c r="E27" s="22"/>
      <c r="F27" s="22"/>
      <c r="G27" s="22"/>
      <c r="H27" s="22"/>
    </row>
    <row r="28" spans="1:8" ht="24.95" customHeight="1" x14ac:dyDescent="0.25">
      <c r="A28" s="28">
        <f t="shared" si="0"/>
        <v>46277.97916666667</v>
      </c>
      <c r="B28" s="28">
        <f t="shared" si="1"/>
        <v>46278.145833333336</v>
      </c>
      <c r="C28" s="29" t="str">
        <f t="shared" si="2"/>
        <v>EDT</v>
      </c>
      <c r="D28" s="29">
        <f t="shared" si="3"/>
        <v>-4</v>
      </c>
      <c r="E28" s="22"/>
      <c r="F28" s="22"/>
      <c r="G28" s="22"/>
      <c r="H28" s="22"/>
    </row>
    <row r="29" spans="1:8" ht="24.95" customHeight="1" x14ac:dyDescent="0.25">
      <c r="A29" s="30">
        <f t="shared" si="0"/>
        <v>46277.989583333336</v>
      </c>
      <c r="B29" s="30">
        <f t="shared" si="1"/>
        <v>46278.15625</v>
      </c>
      <c r="C29" s="31" t="str">
        <f t="shared" si="2"/>
        <v>EDT</v>
      </c>
      <c r="D29" s="31">
        <f t="shared" si="3"/>
        <v>-4</v>
      </c>
      <c r="E29" s="22"/>
      <c r="F29" s="22"/>
      <c r="G29" s="22"/>
      <c r="H29" s="22"/>
    </row>
    <row r="30" spans="1:8" ht="24.95" customHeight="1" x14ac:dyDescent="0.25">
      <c r="A30" s="28">
        <f t="shared" si="0"/>
        <v>46278.0</v>
      </c>
      <c r="B30" s="28">
        <f t="shared" si="1"/>
        <v>46278.166666666664</v>
      </c>
      <c r="C30" s="29" t="str">
        <f t="shared" si="2"/>
        <v>EDT</v>
      </c>
      <c r="D30" s="29">
        <f t="shared" si="3"/>
        <v>-4</v>
      </c>
      <c r="E30" s="22"/>
      <c r="F30" s="22"/>
      <c r="G30" s="22"/>
      <c r="H30" s="22"/>
    </row>
    <row r="31" spans="1:8" ht="24.95" customHeight="1" x14ac:dyDescent="0.25">
      <c r="A31" s="30">
        <f t="shared" si="0"/>
        <v>46278.01041666667</v>
      </c>
      <c r="B31" s="30">
        <f t="shared" si="1"/>
        <v>46278.177083333336</v>
      </c>
      <c r="C31" s="31" t="str">
        <f t="shared" si="2"/>
        <v>EDT</v>
      </c>
      <c r="D31" s="31">
        <f t="shared" si="3"/>
        <v>-4</v>
      </c>
      <c r="E31" s="22"/>
      <c r="F31" s="22"/>
      <c r="G31" s="22"/>
      <c r="H31" s="22"/>
    </row>
    <row r="32" spans="1:8" ht="24.95" customHeight="1" x14ac:dyDescent="0.25">
      <c r="A32" s="28">
        <f t="shared" si="0"/>
        <v>46278.020833333336</v>
      </c>
      <c r="B32" s="28">
        <f t="shared" si="1"/>
        <v>46278.1875</v>
      </c>
      <c r="C32" s="29" t="str">
        <f t="shared" si="2"/>
        <v>EDT</v>
      </c>
      <c r="D32" s="29">
        <f t="shared" si="3"/>
        <v>-4</v>
      </c>
      <c r="E32" s="22"/>
      <c r="F32" s="22"/>
      <c r="G32" s="22"/>
      <c r="H32" s="22"/>
    </row>
    <row r="33" spans="1:8" ht="24.95" customHeight="1" x14ac:dyDescent="0.25">
      <c r="A33" s="30">
        <f t="shared" si="0"/>
        <v>46278.03125</v>
      </c>
      <c r="B33" s="30">
        <f t="shared" si="1"/>
        <v>46278.197916666664</v>
      </c>
      <c r="C33" s="31" t="str">
        <f t="shared" si="2"/>
        <v>EDT</v>
      </c>
      <c r="D33" s="31">
        <f t="shared" si="3"/>
        <v>-4</v>
      </c>
      <c r="E33" s="22"/>
      <c r="F33" s="22"/>
      <c r="G33" s="22"/>
      <c r="H33" s="22"/>
    </row>
    <row r="34" spans="1:8" ht="24.95" customHeight="1" x14ac:dyDescent="0.25">
      <c r="A34" s="28">
        <f t="shared" si="0"/>
        <v>46278.04166666667</v>
      </c>
      <c r="B34" s="28">
        <f t="shared" si="1"/>
        <v>46278.208333333336</v>
      </c>
      <c r="C34" s="29" t="str">
        <f t="shared" si="2"/>
        <v>EDT</v>
      </c>
      <c r="D34" s="29">
        <f t="shared" si="3"/>
        <v>-4</v>
      </c>
      <c r="E34" s="22"/>
      <c r="F34" s="22"/>
      <c r="G34" s="22"/>
      <c r="H34" s="22"/>
    </row>
    <row r="35" spans="1:8" ht="24.95" customHeight="1" x14ac:dyDescent="0.25">
      <c r="A35" s="30">
        <f t="shared" si="0"/>
        <v>46278.052083333336</v>
      </c>
      <c r="B35" s="30">
        <f t="shared" si="1"/>
        <v>46278.21875</v>
      </c>
      <c r="C35" s="31" t="str">
        <f t="shared" si="2"/>
        <v>EDT</v>
      </c>
      <c r="D35" s="31">
        <f t="shared" si="3"/>
        <v>-4</v>
      </c>
      <c r="E35" s="22"/>
      <c r="F35" s="22"/>
      <c r="G35" s="22"/>
      <c r="H35" s="22"/>
    </row>
    <row r="36" spans="1:8" ht="24.95" customHeight="1" x14ac:dyDescent="0.25">
      <c r="A36" s="28">
        <f t="shared" si="0"/>
        <v>46278.0625</v>
      </c>
      <c r="B36" s="28">
        <f t="shared" si="1"/>
        <v>46278.229166666664</v>
      </c>
      <c r="C36" s="29" t="str">
        <f t="shared" si="2"/>
        <v>EDT</v>
      </c>
      <c r="D36" s="29">
        <f t="shared" si="3"/>
        <v>-4</v>
      </c>
      <c r="E36" s="22"/>
      <c r="F36" s="22"/>
      <c r="G36" s="22"/>
      <c r="H36" s="22"/>
    </row>
    <row r="37" spans="1:8" ht="24.95" customHeight="1" x14ac:dyDescent="0.25">
      <c r="A37" s="30">
        <f t="shared" si="0"/>
        <v>46278.07291666667</v>
      </c>
      <c r="B37" s="30">
        <f t="shared" si="1"/>
        <v>46278.239583333336</v>
      </c>
      <c r="C37" s="31" t="str">
        <f t="shared" si="2"/>
        <v>EDT</v>
      </c>
      <c r="D37" s="31">
        <f t="shared" si="3"/>
        <v>-4</v>
      </c>
      <c r="E37" s="22"/>
      <c r="F37" s="22"/>
      <c r="G37" s="22"/>
      <c r="H37" s="22"/>
    </row>
    <row r="38" spans="1:8" ht="24.95" customHeight="1" x14ac:dyDescent="0.25">
      <c r="A38" s="28">
        <f t="shared" si="0"/>
        <v>46278.083333333336</v>
      </c>
      <c r="B38" s="28">
        <f t="shared" si="1"/>
        <v>46278.25</v>
      </c>
      <c r="C38" s="29" t="str">
        <f t="shared" si="2"/>
        <v>EDT</v>
      </c>
      <c r="D38" s="29">
        <f t="shared" si="3"/>
        <v>-4</v>
      </c>
      <c r="E38" s="22"/>
      <c r="F38" s="22"/>
      <c r="G38" s="22"/>
      <c r="H38" s="22"/>
    </row>
    <row r="39" spans="1:8" ht="24.95" customHeight="1" x14ac:dyDescent="0.25">
      <c r="A39" s="30">
        <f t="shared" si="0"/>
        <v>46278.09375</v>
      </c>
      <c r="B39" s="30">
        <f t="shared" si="1"/>
        <v>46278.260416666664</v>
      </c>
      <c r="C39" s="31" t="str">
        <f t="shared" si="2"/>
        <v>EDT</v>
      </c>
      <c r="D39" s="31">
        <f t="shared" si="3"/>
        <v>-4</v>
      </c>
      <c r="E39" s="22"/>
      <c r="F39" s="22"/>
      <c r="G39" s="22"/>
      <c r="H39" s="22"/>
    </row>
    <row r="40" spans="1:8" ht="24.95" customHeight="1" x14ac:dyDescent="0.25">
      <c r="A40" s="28">
        <f t="shared" si="0"/>
        <v>46278.10416666667</v>
      </c>
      <c r="B40" s="28">
        <f t="shared" si="1"/>
        <v>46278.270833333336</v>
      </c>
      <c r="C40" s="29" t="str">
        <f t="shared" si="2"/>
        <v>EDT</v>
      </c>
      <c r="D40" s="29">
        <f t="shared" si="3"/>
        <v>-4</v>
      </c>
      <c r="E40" s="22"/>
      <c r="F40" s="22"/>
      <c r="G40" s="22"/>
      <c r="H40" s="22"/>
    </row>
    <row r="41" spans="1:8" ht="24.95" customHeight="1" x14ac:dyDescent="0.25">
      <c r="A41" s="30">
        <f t="shared" si="0"/>
        <v>46278.114583333336</v>
      </c>
      <c r="B41" s="30">
        <f t="shared" si="1"/>
        <v>46278.28125</v>
      </c>
      <c r="C41" s="31" t="str">
        <f t="shared" si="2"/>
        <v>EDT</v>
      </c>
      <c r="D41" s="31">
        <f t="shared" si="3"/>
        <v>-4</v>
      </c>
      <c r="E41" s="22"/>
      <c r="F41" s="22"/>
      <c r="G41" s="22"/>
      <c r="H41" s="22"/>
    </row>
    <row r="42" spans="1:8" ht="24.95" customHeight="1" x14ac:dyDescent="0.25">
      <c r="A42" s="28">
        <f t="shared" si="0"/>
        <v>46278.125</v>
      </c>
      <c r="B42" s="28">
        <f t="shared" si="1"/>
        <v>46278.291666666664</v>
      </c>
      <c r="C42" s="29" t="str">
        <f t="shared" si="2"/>
        <v>EDT</v>
      </c>
      <c r="D42" s="29">
        <f t="shared" si="3"/>
        <v>-4</v>
      </c>
      <c r="E42" s="22"/>
      <c r="F42" s="22"/>
      <c r="G42" s="22"/>
      <c r="H42" s="22"/>
    </row>
    <row r="43" spans="1:8" ht="24.95" customHeight="1" x14ac:dyDescent="0.25">
      <c r="A43" s="30">
        <f t="shared" si="0"/>
        <v>46278.13541666667</v>
      </c>
      <c r="B43" s="30">
        <f t="shared" si="1"/>
        <v>46278.302083333336</v>
      </c>
      <c r="C43" s="31" t="str">
        <f t="shared" si="2"/>
        <v>EDT</v>
      </c>
      <c r="D43" s="31">
        <f t="shared" si="3"/>
        <v>-4</v>
      </c>
      <c r="E43" s="22"/>
      <c r="F43" s="22"/>
      <c r="G43" s="22"/>
      <c r="H43" s="22"/>
    </row>
    <row r="44" spans="1:8" ht="24.95" customHeight="1" x14ac:dyDescent="0.25">
      <c r="A44" s="28">
        <f t="shared" si="0"/>
        <v>46278.145833333336</v>
      </c>
      <c r="B44" s="28">
        <f t="shared" si="1"/>
        <v>46278.3125</v>
      </c>
      <c r="C44" s="29" t="str">
        <f t="shared" si="2"/>
        <v>EDT</v>
      </c>
      <c r="D44" s="29">
        <f t="shared" si="3"/>
        <v>-4</v>
      </c>
      <c r="E44" s="22"/>
      <c r="F44" s="22"/>
      <c r="G44" s="22"/>
      <c r="H44" s="22"/>
    </row>
    <row r="45" spans="1:8" ht="24.95" customHeight="1" x14ac:dyDescent="0.25">
      <c r="A45" s="30">
        <f t="shared" si="0"/>
        <v>46278.15625</v>
      </c>
      <c r="B45" s="30">
        <f t="shared" si="1"/>
        <v>46278.322916666664</v>
      </c>
      <c r="C45" s="31" t="str">
        <f t="shared" si="2"/>
        <v>EDT</v>
      </c>
      <c r="D45" s="31">
        <f t="shared" si="3"/>
        <v>-4</v>
      </c>
      <c r="E45" s="22"/>
      <c r="F45" s="22"/>
      <c r="G45" s="22"/>
      <c r="H45" s="22"/>
    </row>
    <row r="46" spans="1:8" ht="24.95" customHeight="1" x14ac:dyDescent="0.25">
      <c r="A46" s="28">
        <f t="shared" ref="A46:A77" si="4">IF(B46="","",B46+D46/24)</f>
        <v>46278.16666666667</v>
      </c>
      <c r="B46" s="28">
        <f t="shared" ref="B46:B77" si="5">IF(AND(ISNUMBER($B$3),$B$3&gt;=DATE(2007,1,1)),INT($B$3)+(ROW()-14)/96,"")</f>
        <v>46278.333333333336</v>
      </c>
      <c r="C46" s="29" t="str">
        <f t="shared" ref="C46:C77" si="6">IF(B46="","",IF(D46=-4,"EDT","EST"))</f>
        <v>EDT</v>
      </c>
      <c r="D46" s="29">
        <f t="shared" ref="D46:D77" si="7">IF(B46="","",IF(AND(B46&gt;=$E$11,B46&lt;$E$12),-4,-5))</f>
        <v>-4</v>
      </c>
      <c r="E46" s="22"/>
      <c r="F46" s="22"/>
      <c r="G46" s="22"/>
      <c r="H46" s="22"/>
    </row>
    <row r="47" spans="1:8" ht="24.95" customHeight="1" x14ac:dyDescent="0.25">
      <c r="A47" s="30">
        <f t="shared" si="4"/>
        <v>46278.177083333336</v>
      </c>
      <c r="B47" s="30">
        <f t="shared" si="5"/>
        <v>46278.34375</v>
      </c>
      <c r="C47" s="31" t="str">
        <f t="shared" si="6"/>
        <v>EDT</v>
      </c>
      <c r="D47" s="31">
        <f t="shared" si="7"/>
        <v>-4</v>
      </c>
      <c r="E47" s="22"/>
      <c r="F47" s="22"/>
      <c r="G47" s="22"/>
      <c r="H47" s="22"/>
    </row>
    <row r="48" spans="1:8" ht="24.95" customHeight="1" x14ac:dyDescent="0.25">
      <c r="A48" s="28">
        <f t="shared" si="4"/>
        <v>46278.1875</v>
      </c>
      <c r="B48" s="28">
        <f t="shared" si="5"/>
        <v>46278.354166666664</v>
      </c>
      <c r="C48" s="29" t="str">
        <f t="shared" si="6"/>
        <v>EDT</v>
      </c>
      <c r="D48" s="29">
        <f t="shared" si="7"/>
        <v>-4</v>
      </c>
      <c r="E48" s="22"/>
      <c r="F48" s="22"/>
      <c r="G48" s="22"/>
      <c r="H48" s="22"/>
    </row>
    <row r="49" spans="1:8" ht="24.95" customHeight="1" x14ac:dyDescent="0.25">
      <c r="A49" s="30">
        <f t="shared" si="4"/>
        <v>46278.19791666667</v>
      </c>
      <c r="B49" s="30">
        <f t="shared" si="5"/>
        <v>46278.364583333336</v>
      </c>
      <c r="C49" s="31" t="str">
        <f t="shared" si="6"/>
        <v>EDT</v>
      </c>
      <c r="D49" s="31">
        <f t="shared" si="7"/>
        <v>-4</v>
      </c>
      <c r="E49" s="22"/>
      <c r="F49" s="22"/>
      <c r="G49" s="22"/>
      <c r="H49" s="22"/>
    </row>
    <row r="50" spans="1:8" ht="24.95" customHeight="1" x14ac:dyDescent="0.25">
      <c r="A50" s="28">
        <f t="shared" si="4"/>
        <v>46278.208333333336</v>
      </c>
      <c r="B50" s="28">
        <f t="shared" si="5"/>
        <v>46278.375</v>
      </c>
      <c r="C50" s="29" t="str">
        <f t="shared" si="6"/>
        <v>EDT</v>
      </c>
      <c r="D50" s="29">
        <f t="shared" si="7"/>
        <v>-4</v>
      </c>
      <c r="E50" s="22"/>
      <c r="F50" s="22"/>
      <c r="G50" s="22"/>
      <c r="H50" s="22"/>
    </row>
    <row r="51" spans="1:8" ht="24.95" customHeight="1" x14ac:dyDescent="0.25">
      <c r="A51" s="30">
        <f t="shared" si="4"/>
        <v>46278.21875</v>
      </c>
      <c r="B51" s="30">
        <f t="shared" si="5"/>
        <v>46278.385416666664</v>
      </c>
      <c r="C51" s="31" t="str">
        <f t="shared" si="6"/>
        <v>EDT</v>
      </c>
      <c r="D51" s="31">
        <f t="shared" si="7"/>
        <v>-4</v>
      </c>
      <c r="E51" s="22"/>
      <c r="F51" s="22"/>
      <c r="G51" s="22"/>
      <c r="H51" s="22"/>
    </row>
    <row r="52" spans="1:8" ht="24.95" customHeight="1" x14ac:dyDescent="0.25">
      <c r="A52" s="28">
        <f t="shared" si="4"/>
        <v>46278.22916666667</v>
      </c>
      <c r="B52" s="28">
        <f t="shared" si="5"/>
        <v>46278.395833333336</v>
      </c>
      <c r="C52" s="29" t="str">
        <f t="shared" si="6"/>
        <v>EDT</v>
      </c>
      <c r="D52" s="29">
        <f t="shared" si="7"/>
        <v>-4</v>
      </c>
      <c r="E52" s="22"/>
      <c r="F52" s="22"/>
      <c r="G52" s="22"/>
      <c r="H52" s="22"/>
    </row>
    <row r="53" spans="1:8" ht="24.95" customHeight="1" x14ac:dyDescent="0.25">
      <c r="A53" s="30">
        <f t="shared" si="4"/>
        <v>46278.239583333336</v>
      </c>
      <c r="B53" s="30">
        <f t="shared" si="5"/>
        <v>46278.40625</v>
      </c>
      <c r="C53" s="31" t="str">
        <f t="shared" si="6"/>
        <v>EDT</v>
      </c>
      <c r="D53" s="31">
        <f t="shared" si="7"/>
        <v>-4</v>
      </c>
      <c r="E53" s="22"/>
      <c r="F53" s="22"/>
      <c r="G53" s="22"/>
      <c r="H53" s="22"/>
    </row>
    <row r="54" spans="1:8" ht="24.95" customHeight="1" x14ac:dyDescent="0.25">
      <c r="A54" s="28">
        <f t="shared" si="4"/>
        <v>46278.25</v>
      </c>
      <c r="B54" s="28">
        <f t="shared" si="5"/>
        <v>46278.416666666664</v>
      </c>
      <c r="C54" s="29" t="str">
        <f t="shared" si="6"/>
        <v>EDT</v>
      </c>
      <c r="D54" s="29">
        <f t="shared" si="7"/>
        <v>-4</v>
      </c>
      <c r="E54" s="22"/>
      <c r="F54" s="22"/>
      <c r="G54" s="22"/>
      <c r="H54" s="22"/>
    </row>
    <row r="55" spans="1:8" ht="24.95" customHeight="1" x14ac:dyDescent="0.25">
      <c r="A55" s="30">
        <f t="shared" si="4"/>
        <v>46278.26041666667</v>
      </c>
      <c r="B55" s="30">
        <f t="shared" si="5"/>
        <v>46278.427083333336</v>
      </c>
      <c r="C55" s="31" t="str">
        <f t="shared" si="6"/>
        <v>EDT</v>
      </c>
      <c r="D55" s="31">
        <f t="shared" si="7"/>
        <v>-4</v>
      </c>
      <c r="E55" s="22"/>
      <c r="F55" s="22"/>
      <c r="G55" s="22"/>
      <c r="H55" s="22"/>
    </row>
    <row r="56" spans="1:8" ht="24.95" customHeight="1" x14ac:dyDescent="0.25">
      <c r="A56" s="28">
        <f t="shared" si="4"/>
        <v>46278.270833333336</v>
      </c>
      <c r="B56" s="28">
        <f t="shared" si="5"/>
        <v>46278.4375</v>
      </c>
      <c r="C56" s="29" t="str">
        <f t="shared" si="6"/>
        <v>EDT</v>
      </c>
      <c r="D56" s="29">
        <f t="shared" si="7"/>
        <v>-4</v>
      </c>
      <c r="E56" s="22"/>
      <c r="F56" s="22"/>
      <c r="G56" s="22"/>
      <c r="H56" s="22"/>
    </row>
    <row r="57" spans="1:8" ht="24.95" customHeight="1" x14ac:dyDescent="0.25">
      <c r="A57" s="30">
        <f t="shared" si="4"/>
        <v>46278.28125</v>
      </c>
      <c r="B57" s="30">
        <f t="shared" si="5"/>
        <v>46278.447916666664</v>
      </c>
      <c r="C57" s="31" t="str">
        <f t="shared" si="6"/>
        <v>EDT</v>
      </c>
      <c r="D57" s="31">
        <f t="shared" si="7"/>
        <v>-4</v>
      </c>
      <c r="E57" s="22"/>
      <c r="F57" s="22"/>
      <c r="G57" s="22"/>
      <c r="H57" s="22"/>
    </row>
    <row r="58" spans="1:8" ht="24.95" customHeight="1" x14ac:dyDescent="0.25">
      <c r="A58" s="28">
        <f t="shared" si="4"/>
        <v>46278.29166666667</v>
      </c>
      <c r="B58" s="28">
        <f t="shared" si="5"/>
        <v>46278.458333333336</v>
      </c>
      <c r="C58" s="29" t="str">
        <f t="shared" si="6"/>
        <v>EDT</v>
      </c>
      <c r="D58" s="29">
        <f t="shared" si="7"/>
        <v>-4</v>
      </c>
      <c r="E58" s="22"/>
      <c r="F58" s="22"/>
      <c r="G58" s="22"/>
      <c r="H58" s="22"/>
    </row>
    <row r="59" spans="1:8" ht="24.95" customHeight="1" x14ac:dyDescent="0.25">
      <c r="A59" s="30">
        <f t="shared" si="4"/>
        <v>46278.302083333336</v>
      </c>
      <c r="B59" s="30">
        <f t="shared" si="5"/>
        <v>46278.46875</v>
      </c>
      <c r="C59" s="31" t="str">
        <f t="shared" si="6"/>
        <v>EDT</v>
      </c>
      <c r="D59" s="31">
        <f t="shared" si="7"/>
        <v>-4</v>
      </c>
      <c r="E59" s="22"/>
      <c r="F59" s="22"/>
      <c r="G59" s="22"/>
      <c r="H59" s="22"/>
    </row>
    <row r="60" spans="1:8" ht="24.95" customHeight="1" x14ac:dyDescent="0.25">
      <c r="A60" s="28">
        <f t="shared" si="4"/>
        <v>46278.3125</v>
      </c>
      <c r="B60" s="28">
        <f t="shared" si="5"/>
        <v>46278.479166666664</v>
      </c>
      <c r="C60" s="29" t="str">
        <f t="shared" si="6"/>
        <v>EDT</v>
      </c>
      <c r="D60" s="29">
        <f t="shared" si="7"/>
        <v>-4</v>
      </c>
      <c r="E60" s="22"/>
      <c r="F60" s="22"/>
      <c r="G60" s="22"/>
      <c r="H60" s="22"/>
    </row>
    <row r="61" spans="1:8" ht="24.95" customHeight="1" x14ac:dyDescent="0.25">
      <c r="A61" s="30">
        <f t="shared" si="4"/>
        <v>46278.32291666667</v>
      </c>
      <c r="B61" s="30">
        <f t="shared" si="5"/>
        <v>46278.489583333336</v>
      </c>
      <c r="C61" s="31" t="str">
        <f t="shared" si="6"/>
        <v>EDT</v>
      </c>
      <c r="D61" s="31">
        <f t="shared" si="7"/>
        <v>-4</v>
      </c>
      <c r="E61" s="22"/>
      <c r="F61" s="22"/>
      <c r="G61" s="22"/>
      <c r="H61" s="22"/>
    </row>
    <row r="62" spans="1:8" ht="24.95" customHeight="1" x14ac:dyDescent="0.25">
      <c r="A62" s="28">
        <f t="shared" si="4"/>
        <v>46278.333333333336</v>
      </c>
      <c r="B62" s="28">
        <f t="shared" si="5"/>
        <v>46278.5</v>
      </c>
      <c r="C62" s="29" t="str">
        <f t="shared" si="6"/>
        <v>EDT</v>
      </c>
      <c r="D62" s="29">
        <f t="shared" si="7"/>
        <v>-4</v>
      </c>
      <c r="E62" s="22"/>
      <c r="F62" s="22"/>
      <c r="G62" s="22"/>
      <c r="H62" s="22"/>
    </row>
    <row r="63" spans="1:8" ht="24.95" customHeight="1" x14ac:dyDescent="0.25">
      <c r="A63" s="30">
        <f t="shared" si="4"/>
        <v>46278.34375</v>
      </c>
      <c r="B63" s="30">
        <f t="shared" si="5"/>
        <v>46278.510416666664</v>
      </c>
      <c r="C63" s="31" t="str">
        <f t="shared" si="6"/>
        <v>EDT</v>
      </c>
      <c r="D63" s="31">
        <f t="shared" si="7"/>
        <v>-4</v>
      </c>
      <c r="E63" s="22"/>
      <c r="F63" s="22"/>
      <c r="G63" s="22"/>
      <c r="H63" s="22"/>
    </row>
    <row r="64" spans="1:8" ht="24.95" customHeight="1" x14ac:dyDescent="0.25">
      <c r="A64" s="28">
        <f t="shared" si="4"/>
        <v>46278.35416666667</v>
      </c>
      <c r="B64" s="28">
        <f t="shared" si="5"/>
        <v>46278.520833333336</v>
      </c>
      <c r="C64" s="29" t="str">
        <f t="shared" si="6"/>
        <v>EDT</v>
      </c>
      <c r="D64" s="29">
        <f t="shared" si="7"/>
        <v>-4</v>
      </c>
      <c r="E64" s="22"/>
      <c r="F64" s="22"/>
      <c r="G64" s="22"/>
      <c r="H64" s="22"/>
    </row>
    <row r="65" spans="1:8" ht="24.95" customHeight="1" x14ac:dyDescent="0.25">
      <c r="A65" s="30">
        <f t="shared" si="4"/>
        <v>46278.364583333336</v>
      </c>
      <c r="B65" s="30">
        <f t="shared" si="5"/>
        <v>46278.53125</v>
      </c>
      <c r="C65" s="31" t="str">
        <f t="shared" si="6"/>
        <v>EDT</v>
      </c>
      <c r="D65" s="31">
        <f t="shared" si="7"/>
        <v>-4</v>
      </c>
      <c r="E65" s="22"/>
      <c r="F65" s="22"/>
      <c r="G65" s="22"/>
      <c r="H65" s="22"/>
    </row>
    <row r="66" spans="1:8" ht="24.95" customHeight="1" x14ac:dyDescent="0.25">
      <c r="A66" s="28">
        <f t="shared" si="4"/>
        <v>46278.375</v>
      </c>
      <c r="B66" s="28">
        <f t="shared" si="5"/>
        <v>46278.541666666664</v>
      </c>
      <c r="C66" s="29" t="str">
        <f t="shared" si="6"/>
        <v>EDT</v>
      </c>
      <c r="D66" s="29">
        <f t="shared" si="7"/>
        <v>-4</v>
      </c>
      <c r="E66" s="22"/>
      <c r="F66" s="22"/>
      <c r="G66" s="22"/>
      <c r="H66" s="22"/>
    </row>
    <row r="67" spans="1:8" ht="24.95" customHeight="1" x14ac:dyDescent="0.25">
      <c r="A67" s="30">
        <f t="shared" si="4"/>
        <v>46278.38541666667</v>
      </c>
      <c r="B67" s="30">
        <f t="shared" si="5"/>
        <v>46278.552083333336</v>
      </c>
      <c r="C67" s="31" t="str">
        <f t="shared" si="6"/>
        <v>EDT</v>
      </c>
      <c r="D67" s="31">
        <f t="shared" si="7"/>
        <v>-4</v>
      </c>
      <c r="E67" s="22"/>
      <c r="F67" s="22"/>
      <c r="G67" s="22"/>
      <c r="H67" s="22"/>
    </row>
    <row r="68" spans="1:8" ht="24.95" customHeight="1" x14ac:dyDescent="0.25">
      <c r="A68" s="28">
        <f t="shared" si="4"/>
        <v>46278.395833333336</v>
      </c>
      <c r="B68" s="28">
        <f t="shared" si="5"/>
        <v>46278.5625</v>
      </c>
      <c r="C68" s="29" t="str">
        <f t="shared" si="6"/>
        <v>EDT</v>
      </c>
      <c r="D68" s="29">
        <f t="shared" si="7"/>
        <v>-4</v>
      </c>
      <c r="E68" s="22"/>
      <c r="F68" s="22"/>
      <c r="G68" s="22"/>
      <c r="H68" s="22"/>
    </row>
    <row r="69" spans="1:8" ht="24.95" customHeight="1" x14ac:dyDescent="0.25">
      <c r="A69" s="30">
        <f t="shared" si="4"/>
        <v>46278.40625</v>
      </c>
      <c r="B69" s="30">
        <f t="shared" si="5"/>
        <v>46278.572916666664</v>
      </c>
      <c r="C69" s="31" t="str">
        <f t="shared" si="6"/>
        <v>EDT</v>
      </c>
      <c r="D69" s="31">
        <f t="shared" si="7"/>
        <v>-4</v>
      </c>
      <c r="E69" s="22"/>
      <c r="F69" s="22"/>
      <c r="G69" s="22"/>
      <c r="H69" s="22"/>
    </row>
    <row r="70" spans="1:8" ht="24.95" customHeight="1" x14ac:dyDescent="0.25">
      <c r="A70" s="28">
        <f t="shared" si="4"/>
        <v>46278.41666666667</v>
      </c>
      <c r="B70" s="28">
        <f t="shared" si="5"/>
        <v>46278.583333333336</v>
      </c>
      <c r="C70" s="29" t="str">
        <f t="shared" si="6"/>
        <v>EDT</v>
      </c>
      <c r="D70" s="29">
        <f t="shared" si="7"/>
        <v>-4</v>
      </c>
      <c r="E70" s="22"/>
      <c r="F70" s="22"/>
      <c r="G70" s="22"/>
      <c r="H70" s="22"/>
    </row>
    <row r="71" spans="1:8" ht="24.95" customHeight="1" x14ac:dyDescent="0.25">
      <c r="A71" s="30">
        <f t="shared" si="4"/>
        <v>46278.427083333336</v>
      </c>
      <c r="B71" s="30">
        <f t="shared" si="5"/>
        <v>46278.59375</v>
      </c>
      <c r="C71" s="31" t="str">
        <f t="shared" si="6"/>
        <v>EDT</v>
      </c>
      <c r="D71" s="31">
        <f t="shared" si="7"/>
        <v>-4</v>
      </c>
      <c r="E71" s="22"/>
      <c r="F71" s="22"/>
      <c r="G71" s="22"/>
      <c r="H71" s="22"/>
    </row>
    <row r="72" spans="1:8" ht="24.95" customHeight="1" x14ac:dyDescent="0.25">
      <c r="A72" s="28">
        <f t="shared" si="4"/>
        <v>46278.4375</v>
      </c>
      <c r="B72" s="28">
        <f t="shared" si="5"/>
        <v>46278.604166666664</v>
      </c>
      <c r="C72" s="29" t="str">
        <f t="shared" si="6"/>
        <v>EDT</v>
      </c>
      <c r="D72" s="29">
        <f t="shared" si="7"/>
        <v>-4</v>
      </c>
      <c r="E72" s="22"/>
      <c r="F72" s="22"/>
      <c r="G72" s="22"/>
      <c r="H72" s="22"/>
    </row>
    <row r="73" spans="1:8" ht="24.95" customHeight="1" x14ac:dyDescent="0.25">
      <c r="A73" s="30">
        <f t="shared" si="4"/>
        <v>46278.44791666667</v>
      </c>
      <c r="B73" s="30">
        <f t="shared" si="5"/>
        <v>46278.614583333336</v>
      </c>
      <c r="C73" s="31" t="str">
        <f t="shared" si="6"/>
        <v>EDT</v>
      </c>
      <c r="D73" s="31">
        <f t="shared" si="7"/>
        <v>-4</v>
      </c>
      <c r="E73" s="22"/>
      <c r="F73" s="22"/>
      <c r="G73" s="22"/>
      <c r="H73" s="22"/>
    </row>
    <row r="74" spans="1:8" ht="24.95" customHeight="1" x14ac:dyDescent="0.25">
      <c r="A74" s="28">
        <f t="shared" si="4"/>
        <v>46278.458333333336</v>
      </c>
      <c r="B74" s="28">
        <f t="shared" si="5"/>
        <v>46278.625</v>
      </c>
      <c r="C74" s="29" t="str">
        <f t="shared" si="6"/>
        <v>EDT</v>
      </c>
      <c r="D74" s="29">
        <f t="shared" si="7"/>
        <v>-4</v>
      </c>
      <c r="E74" s="22"/>
      <c r="F74" s="22"/>
      <c r="G74" s="22"/>
      <c r="H74" s="22"/>
    </row>
    <row r="75" spans="1:8" ht="24.95" customHeight="1" x14ac:dyDescent="0.25">
      <c r="A75" s="30">
        <f t="shared" si="4"/>
        <v>46278.46875</v>
      </c>
      <c r="B75" s="30">
        <f t="shared" si="5"/>
        <v>46278.635416666664</v>
      </c>
      <c r="C75" s="31" t="str">
        <f t="shared" si="6"/>
        <v>EDT</v>
      </c>
      <c r="D75" s="31">
        <f t="shared" si="7"/>
        <v>-4</v>
      </c>
      <c r="E75" s="22"/>
      <c r="F75" s="22"/>
      <c r="G75" s="22"/>
      <c r="H75" s="22"/>
    </row>
    <row r="76" spans="1:8" ht="24.95" customHeight="1" x14ac:dyDescent="0.25">
      <c r="A76" s="28">
        <f t="shared" si="4"/>
        <v>46278.47916666667</v>
      </c>
      <c r="B76" s="28">
        <f t="shared" si="5"/>
        <v>46278.645833333336</v>
      </c>
      <c r="C76" s="29" t="str">
        <f t="shared" si="6"/>
        <v>EDT</v>
      </c>
      <c r="D76" s="29">
        <f t="shared" si="7"/>
        <v>-4</v>
      </c>
      <c r="E76" s="22"/>
      <c r="F76" s="22"/>
      <c r="G76" s="22"/>
      <c r="H76" s="22"/>
    </row>
    <row r="77" spans="1:8" ht="24.95" customHeight="1" x14ac:dyDescent="0.25">
      <c r="A77" s="30">
        <f t="shared" si="4"/>
        <v>46278.489583333336</v>
      </c>
      <c r="B77" s="30">
        <f t="shared" si="5"/>
        <v>46278.65625</v>
      </c>
      <c r="C77" s="31" t="str">
        <f t="shared" si="6"/>
        <v>EDT</v>
      </c>
      <c r="D77" s="31">
        <f t="shared" si="7"/>
        <v>-4</v>
      </c>
      <c r="E77" s="22"/>
      <c r="F77" s="22"/>
      <c r="G77" s="22"/>
      <c r="H77" s="22"/>
    </row>
    <row r="78" spans="1:8" ht="24.95" customHeight="1" x14ac:dyDescent="0.25">
      <c r="A78" s="28">
        <f t="shared" ref="A78:A109" si="8">IF(B78="","",B78+D78/24)</f>
        <v>46278.5</v>
      </c>
      <c r="B78" s="28">
        <f t="shared" ref="B78:B109" si="9">IF(AND(ISNUMBER($B$3),$B$3&gt;=DATE(2007,1,1)),INT($B$3)+(ROW()-14)/96,"")</f>
        <v>46278.666666666664</v>
      </c>
      <c r="C78" s="29" t="str">
        <f t="shared" ref="C78:C109" si="10">IF(B78="","",IF(D78=-4,"EDT","EST"))</f>
        <v>EDT</v>
      </c>
      <c r="D78" s="29">
        <f t="shared" ref="D78:D109" si="11">IF(B78="","",IF(AND(B78&gt;=$E$11,B78&lt;$E$12),-4,-5))</f>
        <v>-4</v>
      </c>
      <c r="E78" s="22"/>
      <c r="F78" s="22"/>
      <c r="G78" s="22"/>
      <c r="H78" s="22"/>
    </row>
    <row r="79" spans="1:8" ht="24.95" customHeight="1" x14ac:dyDescent="0.25">
      <c r="A79" s="30">
        <f t="shared" si="8"/>
        <v>46278.51041666667</v>
      </c>
      <c r="B79" s="30">
        <f t="shared" si="9"/>
        <v>46278.677083333336</v>
      </c>
      <c r="C79" s="31" t="str">
        <f t="shared" si="10"/>
        <v>EDT</v>
      </c>
      <c r="D79" s="31">
        <f t="shared" si="11"/>
        <v>-4</v>
      </c>
      <c r="E79" s="22"/>
      <c r="F79" s="22"/>
      <c r="G79" s="22"/>
      <c r="H79" s="22"/>
    </row>
    <row r="80" spans="1:8" ht="24.95" customHeight="1" x14ac:dyDescent="0.25">
      <c r="A80" s="28">
        <f t="shared" si="8"/>
        <v>46278.520833333336</v>
      </c>
      <c r="B80" s="28">
        <f t="shared" si="9"/>
        <v>46278.6875</v>
      </c>
      <c r="C80" s="29" t="str">
        <f t="shared" si="10"/>
        <v>EDT</v>
      </c>
      <c r="D80" s="29">
        <f t="shared" si="11"/>
        <v>-4</v>
      </c>
      <c r="E80" s="22"/>
      <c r="F80" s="22"/>
      <c r="G80" s="22"/>
      <c r="H80" s="22"/>
    </row>
    <row r="81" spans="1:8" ht="24.95" customHeight="1" x14ac:dyDescent="0.25">
      <c r="A81" s="30">
        <f t="shared" si="8"/>
        <v>46278.53125</v>
      </c>
      <c r="B81" s="30">
        <f t="shared" si="9"/>
        <v>46278.697916666664</v>
      </c>
      <c r="C81" s="31" t="str">
        <f t="shared" si="10"/>
        <v>EDT</v>
      </c>
      <c r="D81" s="31">
        <f t="shared" si="11"/>
        <v>-4</v>
      </c>
      <c r="E81" s="22"/>
      <c r="F81" s="22"/>
      <c r="G81" s="22"/>
      <c r="H81" s="22"/>
    </row>
    <row r="82" spans="1:8" ht="24.95" customHeight="1" x14ac:dyDescent="0.25">
      <c r="A82" s="28">
        <f t="shared" si="8"/>
        <v>46278.54166666667</v>
      </c>
      <c r="B82" s="28">
        <f t="shared" si="9"/>
        <v>46278.708333333336</v>
      </c>
      <c r="C82" s="29" t="str">
        <f t="shared" si="10"/>
        <v>EDT</v>
      </c>
      <c r="D82" s="29">
        <f t="shared" si="11"/>
        <v>-4</v>
      </c>
      <c r="E82" s="22"/>
      <c r="F82" s="22"/>
      <c r="G82" s="22"/>
      <c r="H82" s="22"/>
    </row>
    <row r="83" spans="1:8" ht="24.95" customHeight="1" x14ac:dyDescent="0.25">
      <c r="A83" s="30">
        <f t="shared" si="8"/>
        <v>46278.552083333336</v>
      </c>
      <c r="B83" s="30">
        <f t="shared" si="9"/>
        <v>46278.71875</v>
      </c>
      <c r="C83" s="31" t="str">
        <f t="shared" si="10"/>
        <v>EDT</v>
      </c>
      <c r="D83" s="31">
        <f t="shared" si="11"/>
        <v>-4</v>
      </c>
      <c r="E83" s="22"/>
      <c r="F83" s="22"/>
      <c r="G83" s="22"/>
      <c r="H83" s="22"/>
    </row>
    <row r="84" spans="1:8" ht="24.95" customHeight="1" x14ac:dyDescent="0.25">
      <c r="A84" s="28">
        <f t="shared" si="8"/>
        <v>46278.5625</v>
      </c>
      <c r="B84" s="28">
        <f t="shared" si="9"/>
        <v>46278.729166666664</v>
      </c>
      <c r="C84" s="29" t="str">
        <f t="shared" si="10"/>
        <v>EDT</v>
      </c>
      <c r="D84" s="29">
        <f t="shared" si="11"/>
        <v>-4</v>
      </c>
      <c r="E84" s="22"/>
      <c r="F84" s="22"/>
      <c r="G84" s="22"/>
      <c r="H84" s="22"/>
    </row>
    <row r="85" spans="1:8" ht="24.95" customHeight="1" x14ac:dyDescent="0.25">
      <c r="A85" s="30">
        <f t="shared" si="8"/>
        <v>46278.57291666667</v>
      </c>
      <c r="B85" s="30">
        <f t="shared" si="9"/>
        <v>46278.739583333336</v>
      </c>
      <c r="C85" s="31" t="str">
        <f t="shared" si="10"/>
        <v>EDT</v>
      </c>
      <c r="D85" s="31">
        <f t="shared" si="11"/>
        <v>-4</v>
      </c>
      <c r="E85" s="22"/>
      <c r="F85" s="22"/>
      <c r="G85" s="22"/>
      <c r="H85" s="22"/>
    </row>
    <row r="86" spans="1:8" ht="24.95" customHeight="1" x14ac:dyDescent="0.25">
      <c r="A86" s="28">
        <f t="shared" si="8"/>
        <v>46278.583333333336</v>
      </c>
      <c r="B86" s="28">
        <f t="shared" si="9"/>
        <v>46278.75</v>
      </c>
      <c r="C86" s="29" t="str">
        <f t="shared" si="10"/>
        <v>EDT</v>
      </c>
      <c r="D86" s="29">
        <f t="shared" si="11"/>
        <v>-4</v>
      </c>
      <c r="E86" s="22"/>
      <c r="F86" s="22"/>
      <c r="G86" s="22"/>
      <c r="H86" s="22"/>
    </row>
    <row r="87" spans="1:8" ht="24.95" customHeight="1" x14ac:dyDescent="0.25">
      <c r="A87" s="30">
        <f t="shared" si="8"/>
        <v>46278.59375</v>
      </c>
      <c r="B87" s="30">
        <f t="shared" si="9"/>
        <v>46278.760416666664</v>
      </c>
      <c r="C87" s="31" t="str">
        <f t="shared" si="10"/>
        <v>EDT</v>
      </c>
      <c r="D87" s="31">
        <f t="shared" si="11"/>
        <v>-4</v>
      </c>
      <c r="E87" s="22"/>
      <c r="F87" s="22"/>
      <c r="G87" s="22"/>
      <c r="H87" s="22"/>
    </row>
    <row r="88" spans="1:8" ht="24.95" customHeight="1" x14ac:dyDescent="0.25">
      <c r="A88" s="28">
        <f t="shared" si="8"/>
        <v>46278.60416666667</v>
      </c>
      <c r="B88" s="28">
        <f t="shared" si="9"/>
        <v>46278.770833333336</v>
      </c>
      <c r="C88" s="29" t="str">
        <f t="shared" si="10"/>
        <v>EDT</v>
      </c>
      <c r="D88" s="29">
        <f t="shared" si="11"/>
        <v>-4</v>
      </c>
      <c r="E88" s="22"/>
      <c r="F88" s="22"/>
      <c r="G88" s="22"/>
      <c r="H88" s="22"/>
    </row>
    <row r="89" spans="1:8" ht="24.95" customHeight="1" x14ac:dyDescent="0.25">
      <c r="A89" s="30">
        <f t="shared" si="8"/>
        <v>46278.614583333336</v>
      </c>
      <c r="B89" s="30">
        <f t="shared" si="9"/>
        <v>46278.78125</v>
      </c>
      <c r="C89" s="31" t="str">
        <f t="shared" si="10"/>
        <v>EDT</v>
      </c>
      <c r="D89" s="31">
        <f t="shared" si="11"/>
        <v>-4</v>
      </c>
      <c r="E89" s="22"/>
      <c r="F89" s="22"/>
      <c r="G89" s="22"/>
      <c r="H89" s="22"/>
    </row>
    <row r="90" spans="1:8" ht="24.95" customHeight="1" x14ac:dyDescent="0.25">
      <c r="A90" s="28">
        <f t="shared" si="8"/>
        <v>46278.625</v>
      </c>
      <c r="B90" s="28">
        <f t="shared" si="9"/>
        <v>46278.791666666664</v>
      </c>
      <c r="C90" s="29" t="str">
        <f t="shared" si="10"/>
        <v>EDT</v>
      </c>
      <c r="D90" s="29">
        <f t="shared" si="11"/>
        <v>-4</v>
      </c>
      <c r="E90" s="22"/>
      <c r="F90" s="22"/>
      <c r="G90" s="22"/>
      <c r="H90" s="22"/>
    </row>
    <row r="91" spans="1:8" ht="24.95" customHeight="1" x14ac:dyDescent="0.25">
      <c r="A91" s="30">
        <f t="shared" si="8"/>
        <v>46278.63541666667</v>
      </c>
      <c r="B91" s="30">
        <f t="shared" si="9"/>
        <v>46278.802083333336</v>
      </c>
      <c r="C91" s="31" t="str">
        <f t="shared" si="10"/>
        <v>EDT</v>
      </c>
      <c r="D91" s="31">
        <f t="shared" si="11"/>
        <v>-4</v>
      </c>
      <c r="E91" s="22"/>
      <c r="F91" s="22"/>
      <c r="G91" s="22"/>
      <c r="H91" s="22"/>
    </row>
    <row r="92" spans="1:8" ht="24.95" customHeight="1" x14ac:dyDescent="0.25">
      <c r="A92" s="28">
        <f t="shared" si="8"/>
        <v>46278.645833333336</v>
      </c>
      <c r="B92" s="28">
        <f t="shared" si="9"/>
        <v>46278.8125</v>
      </c>
      <c r="C92" s="29" t="str">
        <f t="shared" si="10"/>
        <v>EDT</v>
      </c>
      <c r="D92" s="29">
        <f t="shared" si="11"/>
        <v>-4</v>
      </c>
      <c r="E92" s="22"/>
      <c r="F92" s="22"/>
      <c r="G92" s="22"/>
      <c r="H92" s="22"/>
    </row>
    <row r="93" spans="1:8" ht="24.95" customHeight="1" x14ac:dyDescent="0.25">
      <c r="A93" s="30">
        <f t="shared" si="8"/>
        <v>46278.65625</v>
      </c>
      <c r="B93" s="30">
        <f t="shared" si="9"/>
        <v>46278.822916666664</v>
      </c>
      <c r="C93" s="31" t="str">
        <f t="shared" si="10"/>
        <v>EDT</v>
      </c>
      <c r="D93" s="31">
        <f t="shared" si="11"/>
        <v>-4</v>
      </c>
      <c r="E93" s="22"/>
      <c r="F93" s="22"/>
      <c r="G93" s="22"/>
      <c r="H93" s="22"/>
    </row>
    <row r="94" spans="1:8" ht="24.95" customHeight="1" x14ac:dyDescent="0.25">
      <c r="A94" s="28">
        <f t="shared" si="8"/>
        <v>46278.66666666667</v>
      </c>
      <c r="B94" s="28">
        <f t="shared" si="9"/>
        <v>46278.833333333336</v>
      </c>
      <c r="C94" s="29" t="str">
        <f t="shared" si="10"/>
        <v>EDT</v>
      </c>
      <c r="D94" s="29">
        <f t="shared" si="11"/>
        <v>-4</v>
      </c>
      <c r="E94" s="22"/>
      <c r="F94" s="22"/>
      <c r="G94" s="22"/>
      <c r="H94" s="22"/>
    </row>
    <row r="95" spans="1:8" ht="24.95" customHeight="1" x14ac:dyDescent="0.25">
      <c r="A95" s="30">
        <f t="shared" si="8"/>
        <v>46278.677083333336</v>
      </c>
      <c r="B95" s="30">
        <f t="shared" si="9"/>
        <v>46278.84375</v>
      </c>
      <c r="C95" s="31" t="str">
        <f t="shared" si="10"/>
        <v>EDT</v>
      </c>
      <c r="D95" s="31">
        <f t="shared" si="11"/>
        <v>-4</v>
      </c>
      <c r="E95" s="22"/>
      <c r="F95" s="22"/>
      <c r="G95" s="22"/>
      <c r="H95" s="22"/>
    </row>
    <row r="96" spans="1:8" ht="24.95" customHeight="1" x14ac:dyDescent="0.25">
      <c r="A96" s="28">
        <f t="shared" si="8"/>
        <v>46278.6875</v>
      </c>
      <c r="B96" s="28">
        <f t="shared" si="9"/>
        <v>46278.854166666664</v>
      </c>
      <c r="C96" s="29" t="str">
        <f t="shared" si="10"/>
        <v>EDT</v>
      </c>
      <c r="D96" s="29">
        <f t="shared" si="11"/>
        <v>-4</v>
      </c>
      <c r="E96" s="22"/>
      <c r="F96" s="22"/>
      <c r="G96" s="22"/>
      <c r="H96" s="22"/>
    </row>
    <row r="97" spans="1:8" ht="24.95" customHeight="1" x14ac:dyDescent="0.25">
      <c r="A97" s="30">
        <f t="shared" si="8"/>
        <v>46278.69791666667</v>
      </c>
      <c r="B97" s="30">
        <f t="shared" si="9"/>
        <v>46278.864583333336</v>
      </c>
      <c r="C97" s="31" t="str">
        <f t="shared" si="10"/>
        <v>EDT</v>
      </c>
      <c r="D97" s="31">
        <f t="shared" si="11"/>
        <v>-4</v>
      </c>
      <c r="E97" s="22"/>
      <c r="F97" s="22"/>
      <c r="G97" s="22"/>
      <c r="H97" s="22"/>
    </row>
    <row r="98" spans="1:8" ht="24.95" customHeight="1" x14ac:dyDescent="0.25">
      <c r="A98" s="28">
        <f t="shared" si="8"/>
        <v>46278.708333333336</v>
      </c>
      <c r="B98" s="28">
        <f t="shared" si="9"/>
        <v>46278.875</v>
      </c>
      <c r="C98" s="29" t="str">
        <f t="shared" si="10"/>
        <v>EDT</v>
      </c>
      <c r="D98" s="29">
        <f t="shared" si="11"/>
        <v>-4</v>
      </c>
      <c r="E98" s="22"/>
      <c r="F98" s="22"/>
      <c r="G98" s="22"/>
      <c r="H98" s="22"/>
    </row>
    <row r="99" spans="1:8" ht="24.95" customHeight="1" x14ac:dyDescent="0.25">
      <c r="A99" s="30">
        <f t="shared" si="8"/>
        <v>46278.71875</v>
      </c>
      <c r="B99" s="30">
        <f t="shared" si="9"/>
        <v>46278.885416666664</v>
      </c>
      <c r="C99" s="31" t="str">
        <f t="shared" si="10"/>
        <v>EDT</v>
      </c>
      <c r="D99" s="31">
        <f t="shared" si="11"/>
        <v>-4</v>
      </c>
      <c r="E99" s="22"/>
      <c r="F99" s="22"/>
      <c r="G99" s="22"/>
      <c r="H99" s="22"/>
    </row>
    <row r="100" spans="1:8" ht="24.95" customHeight="1" x14ac:dyDescent="0.25">
      <c r="A100" s="28">
        <f t="shared" si="8"/>
        <v>46278.72916666667</v>
      </c>
      <c r="B100" s="28">
        <f t="shared" si="9"/>
        <v>46278.895833333336</v>
      </c>
      <c r="C100" s="29" t="str">
        <f t="shared" si="10"/>
        <v>EDT</v>
      </c>
      <c r="D100" s="29">
        <f t="shared" si="11"/>
        <v>-4</v>
      </c>
      <c r="E100" s="22"/>
      <c r="F100" s="22"/>
      <c r="G100" s="22"/>
      <c r="H100" s="22"/>
    </row>
    <row r="101" spans="1:8" ht="24.95" customHeight="1" x14ac:dyDescent="0.25">
      <c r="A101" s="30">
        <f t="shared" si="8"/>
        <v>46278.739583333336</v>
      </c>
      <c r="B101" s="30">
        <f t="shared" si="9"/>
        <v>46278.90625</v>
      </c>
      <c r="C101" s="31" t="str">
        <f t="shared" si="10"/>
        <v>EDT</v>
      </c>
      <c r="D101" s="31">
        <f t="shared" si="11"/>
        <v>-4</v>
      </c>
      <c r="E101" s="22"/>
      <c r="F101" s="22"/>
      <c r="G101" s="22"/>
      <c r="H101" s="22"/>
    </row>
    <row r="102" spans="1:8" ht="24.95" customHeight="1" x14ac:dyDescent="0.25">
      <c r="A102" s="28">
        <f t="shared" si="8"/>
        <v>46278.75</v>
      </c>
      <c r="B102" s="28">
        <f t="shared" si="9"/>
        <v>46278.916666666664</v>
      </c>
      <c r="C102" s="29" t="str">
        <f t="shared" si="10"/>
        <v>EDT</v>
      </c>
      <c r="D102" s="29">
        <f t="shared" si="11"/>
        <v>-4</v>
      </c>
      <c r="E102" s="22"/>
      <c r="F102" s="22"/>
      <c r="G102" s="22"/>
      <c r="H102" s="22"/>
    </row>
    <row r="103" spans="1:8" ht="24.95" customHeight="1" x14ac:dyDescent="0.25">
      <c r="A103" s="30">
        <f t="shared" si="8"/>
        <v>46278.76041666667</v>
      </c>
      <c r="B103" s="30">
        <f t="shared" si="9"/>
        <v>46278.927083333336</v>
      </c>
      <c r="C103" s="31" t="str">
        <f t="shared" si="10"/>
        <v>EDT</v>
      </c>
      <c r="D103" s="31">
        <f t="shared" si="11"/>
        <v>-4</v>
      </c>
      <c r="E103" s="22"/>
      <c r="F103" s="22"/>
      <c r="G103" s="22"/>
      <c r="H103" s="22"/>
    </row>
    <row r="104" spans="1:8" ht="24.95" customHeight="1" x14ac:dyDescent="0.25">
      <c r="A104" s="28">
        <f t="shared" si="8"/>
        <v>46278.770833333336</v>
      </c>
      <c r="B104" s="28">
        <f t="shared" si="9"/>
        <v>46278.9375</v>
      </c>
      <c r="C104" s="29" t="str">
        <f t="shared" si="10"/>
        <v>EDT</v>
      </c>
      <c r="D104" s="29">
        <f t="shared" si="11"/>
        <v>-4</v>
      </c>
      <c r="E104" s="22"/>
      <c r="F104" s="22"/>
      <c r="G104" s="22"/>
      <c r="H104" s="22"/>
    </row>
    <row r="105" spans="1:8" ht="24.95" customHeight="1" x14ac:dyDescent="0.25">
      <c r="A105" s="30">
        <f t="shared" si="8"/>
        <v>46278.78125</v>
      </c>
      <c r="B105" s="30">
        <f t="shared" si="9"/>
        <v>46278.947916666664</v>
      </c>
      <c r="C105" s="31" t="str">
        <f t="shared" si="10"/>
        <v>EDT</v>
      </c>
      <c r="D105" s="31">
        <f t="shared" si="11"/>
        <v>-4</v>
      </c>
      <c r="E105" s="22"/>
      <c r="F105" s="22"/>
      <c r="G105" s="22"/>
      <c r="H105" s="22"/>
    </row>
    <row r="106" spans="1:8" ht="24.95" customHeight="1" x14ac:dyDescent="0.25">
      <c r="A106" s="28">
        <f t="shared" si="8"/>
        <v>46278.79166666667</v>
      </c>
      <c r="B106" s="28">
        <f t="shared" si="9"/>
        <v>46278.958333333336</v>
      </c>
      <c r="C106" s="29" t="str">
        <f t="shared" si="10"/>
        <v>EDT</v>
      </c>
      <c r="D106" s="29">
        <f t="shared" si="11"/>
        <v>-4</v>
      </c>
      <c r="E106" s="22"/>
      <c r="F106" s="22"/>
      <c r="G106" s="22"/>
      <c r="H106" s="22"/>
    </row>
    <row r="107" spans="1:8" ht="24.95" customHeight="1" x14ac:dyDescent="0.25">
      <c r="A107" s="30">
        <f t="shared" si="8"/>
        <v>46278.802083333336</v>
      </c>
      <c r="B107" s="30">
        <f t="shared" si="9"/>
        <v>46278.96875</v>
      </c>
      <c r="C107" s="31" t="str">
        <f t="shared" si="10"/>
        <v>EDT</v>
      </c>
      <c r="D107" s="31">
        <f t="shared" si="11"/>
        <v>-4</v>
      </c>
      <c r="E107" s="22"/>
      <c r="F107" s="22"/>
      <c r="G107" s="22"/>
      <c r="H107" s="22"/>
    </row>
    <row r="108" spans="1:8" ht="24.95" customHeight="1" x14ac:dyDescent="0.25">
      <c r="A108" s="28">
        <f t="shared" si="8"/>
        <v>46278.8125</v>
      </c>
      <c r="B108" s="28">
        <f t="shared" si="9"/>
        <v>46278.979166666664</v>
      </c>
      <c r="C108" s="29" t="str">
        <f t="shared" si="10"/>
        <v>EDT</v>
      </c>
      <c r="D108" s="29">
        <f t="shared" si="11"/>
        <v>-4</v>
      </c>
      <c r="E108" s="22"/>
      <c r="F108" s="22"/>
      <c r="G108" s="22"/>
      <c r="H108" s="22"/>
    </row>
    <row r="109" spans="1:8" ht="24.95" customHeight="1" x14ac:dyDescent="0.25">
      <c r="A109" s="30">
        <f t="shared" si="8"/>
        <v>46278.82291666667</v>
      </c>
      <c r="B109" s="30">
        <f t="shared" si="9"/>
        <v>46278.989583333336</v>
      </c>
      <c r="C109" s="31" t="str">
        <f t="shared" si="10"/>
        <v>EDT</v>
      </c>
      <c r="D109" s="31">
        <f t="shared" si="11"/>
        <v>-4</v>
      </c>
      <c r="E109" s="22"/>
      <c r="F109" s="22"/>
      <c r="G109" s="22"/>
      <c r="H109" s="22"/>
    </row>
  </sheetData>
  <mergeCells count="2">
    <mergeCell ref="G7:H12"/>
    <mergeCell ref="A1:H1"/>
  </mergeCells>
  <dataValidations count="1">
    <dataValidation type="list" sqref="B6" xr:uid="{00000000-0002-0000-0400-000000000000}">
      <formula1>"First (EDT),Second (EST)"</formula1>
    </dataValidation>
  </dataValidations>
  <pageMargins left="0.7" right="0.7" top="0.75" bottom="0.75" header="0.3" footer="0.3"/>
  <pageSetup orientation="portrait" r:id="rId1"/>
  <headerFooter>
    <oddHeader>&amp;R&amp;8Initial SOC triage - v7</oddHeader>
    <oddFooter>&amp;L&amp;8© Jim Furstenberg, Ph.D., P.I. All rights reserved.&amp;R&amp;8Page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First 15 Minutes</vt:lpstr>
      <vt:lpstr>Evidence Log</vt:lpstr>
      <vt:lpstr>Team Setup</vt:lpstr>
      <vt:lpstr>References</vt:lpstr>
      <vt:lpstr>Time Utility</vt:lpstr>
      <vt:lpstr>'First 15 Minutes'!Print_Area</vt:lpstr>
      <vt:lpstr>'Evidence Log'!Print_Titles</vt:lpstr>
      <vt:lpstr>'First 15 Minutes'!Print_Titles</vt:lpstr>
      <vt:lpstr>References!Print_Titles</vt:lpstr>
      <vt:lpstr>'Team Setup'!Print_Titles</vt:lpstr>
      <vt:lpstr>'Time Utility'!Print_Titles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 Furstenberg</cp:lastModifiedBy>
  <cp:lastPrinted>2026-09-13T18:44:33Z</cp:lastPrinted>
  <dcterms:modified xsi:type="dcterms:W3CDTF">2026-09-13T19:05:52Z</dcterms:modified>
</cp:coreProperties>
</file>